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Identifying Factors " sheetId="1" r:id="rId1"/>
    <sheet name="Summary" sheetId="2" r:id="rId2"/>
    <sheet name="Facility Type &amp; Class" sheetId="3" r:id="rId3"/>
  </sheets>
  <definedNames>
    <definedName name="bypass">'Identifying Factors '!$E$131</definedName>
    <definedName name="bypass2">'Identifying Factors '!$E$132</definedName>
    <definedName name="email">'Identifying Factors '!$B$18</definedName>
    <definedName name="End_of">'Identifying Factors '!$A$113</definedName>
    <definedName name="FacilityName">'Identifying Factors '!$B$10</definedName>
    <definedName name="OwnerName">'Identifying Factors '!$C$12</definedName>
    <definedName name="Phone">'Identifying Factors '!$C$16</definedName>
    <definedName name="_xlnm.Print_Area" localSheetId="0">'Identifying Factors '!$A$1:$E$567</definedName>
  </definedNames>
  <calcPr fullCalcOnLoad="1"/>
</workbook>
</file>

<file path=xl/sharedStrings.xml><?xml version="1.0" encoding="utf-8"?>
<sst xmlns="http://schemas.openxmlformats.org/spreadsheetml/2006/main" count="2930" uniqueCount="536">
  <si>
    <t xml:space="preserve"> </t>
  </si>
  <si>
    <t>[Date]</t>
  </si>
  <si>
    <t>[Owner name]</t>
  </si>
  <si>
    <t xml:space="preserve">Owner Name: </t>
  </si>
  <si>
    <t>Name and Title of Contact Person:</t>
  </si>
  <si>
    <t>[Title]</t>
  </si>
  <si>
    <t>[Name]</t>
  </si>
  <si>
    <t xml:space="preserve">Facility Name: </t>
  </si>
  <si>
    <t>[Year]</t>
  </si>
  <si>
    <t>Complete the following table:</t>
  </si>
  <si>
    <t>Part I: OPERATION AND MAINTENANCE</t>
  </si>
  <si>
    <t>Question</t>
  </si>
  <si>
    <t>Total</t>
  </si>
  <si>
    <t xml:space="preserve">Financial Evaluation Section </t>
  </si>
  <si>
    <t>Definitions</t>
  </si>
  <si>
    <t>-</t>
  </si>
  <si>
    <t xml:space="preserve">Instructions </t>
  </si>
  <si>
    <t>YES/NO</t>
  </si>
  <si>
    <t>Part II: CAPITAL IMPROVEMENTS</t>
  </si>
  <si>
    <t>Part III: GENERAL QUESTIONS</t>
  </si>
  <si>
    <t>Part IV: PROJECTED NEEDS</t>
  </si>
  <si>
    <t xml:space="preserve">Cost of projected capital improvements </t>
  </si>
  <si>
    <t>Collection System Section</t>
  </si>
  <si>
    <t>Part I: SYSTEM AGE</t>
  </si>
  <si>
    <t>What year was your collection system first constructed (approximately)?</t>
  </si>
  <si>
    <t>Number</t>
  </si>
  <si>
    <t>[Number]</t>
  </si>
  <si>
    <t>(a) affects more than five private structures;</t>
  </si>
  <si>
    <t>(b) affects one or more public, commercial or industrial structure(s);</t>
  </si>
  <si>
    <t>(c) may result in a public health risk to the general public;</t>
  </si>
  <si>
    <t>(d) has a spill volume that exceeds 5,000 gallons, excluding those in single private structures; or</t>
  </si>
  <si>
    <t>(e) discharges to Waters of the state.</t>
  </si>
  <si>
    <t xml:space="preserve">Number of Class 1 SSOs in Calendar year </t>
  </si>
  <si>
    <t xml:space="preserve">Number of Class 2 SSOs in Calendar year </t>
  </si>
  <si>
    <t>Please specify whether the SSOs were caused by contract or tributary community, etc.</t>
  </si>
  <si>
    <t>Yes/No</t>
  </si>
  <si>
    <t>Part IV: OPERATOR CERTIFICATION</t>
  </si>
  <si>
    <t>Not Certified</t>
  </si>
  <si>
    <t>Small Lagoons</t>
  </si>
  <si>
    <t>Collection I</t>
  </si>
  <si>
    <t>Collection II</t>
  </si>
  <si>
    <t>Collection III</t>
  </si>
  <si>
    <t>Collection IV</t>
  </si>
  <si>
    <t>[Names]</t>
  </si>
  <si>
    <t>Part V: FACILITY MAINTENANCE</t>
  </si>
  <si>
    <t xml:space="preserve">Part VI: SSMP EVALUATION </t>
  </si>
  <si>
    <t>If yes, what part of the SSMP was audited and were changes made to the SSMP as a result of the audit?</t>
  </si>
  <si>
    <t>[Grade]</t>
  </si>
  <si>
    <t>This section should be completed with the system operators.</t>
  </si>
  <si>
    <t>Does the municipality/district pay for the continuing education expenses of operators?</t>
  </si>
  <si>
    <t>Is there a written policy regarding continuing education and training for wastewater operators?</t>
  </si>
  <si>
    <t>Select Answer</t>
  </si>
  <si>
    <t>Part IV: FISCAL SUSTAINABILITY REVIEW</t>
  </si>
  <si>
    <t>Part II: DISCHARGES</t>
  </si>
  <si>
    <t>TOTAL</t>
  </si>
  <si>
    <t>Part III: NEW DEVELOPMENT</t>
  </si>
  <si>
    <t>Form completed by:</t>
  </si>
  <si>
    <t>[NAME]</t>
  </si>
  <si>
    <t>May Receive Continuing Education /units (CEUs)</t>
  </si>
  <si>
    <t xml:space="preserve"> Part I: INFLUENT INFORMATION</t>
  </si>
  <si>
    <t>Unit Process</t>
  </si>
  <si>
    <t>Headworks</t>
  </si>
  <si>
    <t>Lagoons (including aeration)</t>
  </si>
  <si>
    <t>Disinfection</t>
  </si>
  <si>
    <t xml:space="preserve"> Part III: DISCHARGES</t>
  </si>
  <si>
    <t xml:space="preserve"> Part IV: NEW DEVELOPMENT</t>
  </si>
  <si>
    <t>Part V: OPERATOR CERTIFICATION</t>
  </si>
  <si>
    <t>Part VI: FACILITY MAINTENANCE</t>
  </si>
  <si>
    <t>Part II: FACILITY AGE</t>
  </si>
  <si>
    <t xml:space="preserve">Discharging Lagoon Facility </t>
  </si>
  <si>
    <t xml:space="preserve"> Part II: EFFLUENT INFORMATION</t>
  </si>
  <si>
    <t>Part III: FACILITY AGE</t>
  </si>
  <si>
    <t xml:space="preserve"> Part IV: DISCHARGES</t>
  </si>
  <si>
    <t xml:space="preserve"> Part V: NEW DEVELOPMENT</t>
  </si>
  <si>
    <t>Part VI: OPERATOR CERTIFICATION</t>
  </si>
  <si>
    <t>Part VII: FACILITY MAINTENANCE</t>
  </si>
  <si>
    <t>Screening</t>
  </si>
  <si>
    <t>Grit Removal</t>
  </si>
  <si>
    <t>Lagoon Variations</t>
  </si>
  <si>
    <t>Chlorine Disinfection</t>
  </si>
  <si>
    <t>UV Disinfection</t>
  </si>
  <si>
    <t xml:space="preserve">Mechanical Plant Section </t>
  </si>
  <si>
    <t>Primary Treatment</t>
  </si>
  <si>
    <t>Secondary Treatment</t>
  </si>
  <si>
    <t>Tertiary Treatment</t>
  </si>
  <si>
    <t>Solids Handling</t>
  </si>
  <si>
    <t>[YEAR]</t>
  </si>
  <si>
    <t>Landfill</t>
  </si>
  <si>
    <t>Class B</t>
  </si>
  <si>
    <t>&lt; Class B</t>
  </si>
  <si>
    <t>0-5 Years</t>
  </si>
  <si>
    <t>5-10 Years</t>
  </si>
  <si>
    <t>10+ Years</t>
  </si>
  <si>
    <t>Class A</t>
  </si>
  <si>
    <t>Points</t>
  </si>
  <si>
    <t>Click on the Yellow input cell and select the applicable answer from the drop down menu</t>
  </si>
  <si>
    <t xml:space="preserve"> Part VI: NEW DEVELOPMENT</t>
  </si>
  <si>
    <t>Part VII: OPERATOR CERTIFICATION</t>
  </si>
  <si>
    <t>Part VIII: FACILITY MAINTENANCE</t>
  </si>
  <si>
    <t>TREATMENT TYPE</t>
  </si>
  <si>
    <t>Fixed Film Reactor</t>
  </si>
  <si>
    <t>Activated Sludge</t>
  </si>
  <si>
    <t>Anaerobic Suspended Growth variations</t>
  </si>
  <si>
    <t>Suspended-growth Nitrification and Denitrification</t>
  </si>
  <si>
    <t>Air Stripping</t>
  </si>
  <si>
    <t>Ion Exchange</t>
  </si>
  <si>
    <t xml:space="preserve">Reverse Osmosis </t>
  </si>
  <si>
    <t>Media Filtration</t>
  </si>
  <si>
    <t>100% covered</t>
  </si>
  <si>
    <t>Does not pay</t>
  </si>
  <si>
    <t>Partially cover</t>
  </si>
  <si>
    <r>
      <t>Have you completed a Rate Study</t>
    </r>
    <r>
      <rPr>
        <vertAlign val="superscript"/>
        <sz val="12"/>
        <rFont val="Arial"/>
        <family val="2"/>
      </rPr>
      <t>11</t>
    </r>
    <r>
      <rPr>
        <sz val="12"/>
        <rFont val="Arial"/>
        <family val="2"/>
      </rPr>
      <t xml:space="preserve"> within the last five years?</t>
    </r>
  </si>
  <si>
    <r>
      <t xml:space="preserve">Phone:  </t>
    </r>
    <r>
      <rPr>
        <u val="single"/>
        <sz val="9"/>
        <rFont val="Arial"/>
        <family val="2"/>
      </rPr>
      <t xml:space="preserve">  </t>
    </r>
  </si>
  <si>
    <r>
      <t xml:space="preserve">E-mail:  </t>
    </r>
    <r>
      <rPr>
        <u val="single"/>
        <sz val="9"/>
        <rFont val="Arial"/>
        <family val="2"/>
      </rPr>
      <t xml:space="preserve">  </t>
    </r>
  </si>
  <si>
    <t>Is/are your DRC operator(s) currently certified at the appropriate grade for this facility?</t>
  </si>
  <si>
    <t xml:space="preserve"> Any additional comments? </t>
  </si>
  <si>
    <t xml:space="preserve">Is/are your DRC operator(s) currently certified at the appropriate grade for this facility? </t>
  </si>
  <si>
    <t>Note: Enter all names even if the list isn't visible within the cell.</t>
  </si>
  <si>
    <t>List all other collection operators in your system by their certification.</t>
  </si>
  <si>
    <t>ALPINE</t>
  </si>
  <si>
    <t>ALTA</t>
  </si>
  <si>
    <t>ALTAMONT</t>
  </si>
  <si>
    <t>AMERICAN FORK</t>
  </si>
  <si>
    <t>ASH CREEK SSD</t>
  </si>
  <si>
    <t>ASHLEY VALLEY SMB WRF</t>
  </si>
  <si>
    <t>ASHLEY VALLEY W&amp;SID</t>
  </si>
  <si>
    <t>AURORA</t>
  </si>
  <si>
    <t>BALLARD WSID</t>
  </si>
  <si>
    <t>BEAR LAKE SSD</t>
  </si>
  <si>
    <t>BEAR RIVER CITY</t>
  </si>
  <si>
    <t>BEAVER</t>
  </si>
  <si>
    <t>BRIAN HEAD</t>
  </si>
  <si>
    <t>BRIGHAM CITY</t>
  </si>
  <si>
    <t>CANYON LAND IMPROVEMENT DISTRICT (CLOACA MAXIMA, LLC)</t>
  </si>
  <si>
    <t>CASTLE VALLEY SSD - CASTLE DALE</t>
  </si>
  <si>
    <t>CASTLE VALLEY SSD - CLAWSON</t>
  </si>
  <si>
    <t>CASTLE VALLEY SSD - CLEVELAND</t>
  </si>
  <si>
    <t>CASTLE VALLEY SSD - ELMO</t>
  </si>
  <si>
    <t>CASTLE VALLEY SSD - EMERY</t>
  </si>
  <si>
    <t>CASTLE VALLEY SSD - FERRON</t>
  </si>
  <si>
    <t>CASTLE VALLEY SSD - HUNTINGTON</t>
  </si>
  <si>
    <t>CASTLE VALLEY SSD - ORANGEVILLE</t>
  </si>
  <si>
    <t>CEDAR CITY</t>
  </si>
  <si>
    <t>CEDAR HILLS</t>
  </si>
  <si>
    <t>CENTERFIELD</t>
  </si>
  <si>
    <t>CENTRAL DAVIS S D</t>
  </si>
  <si>
    <t>CENTRAL VALLEY WRF</t>
  </si>
  <si>
    <t>CENTRAL WEBER SID</t>
  </si>
  <si>
    <t>CLEARFIELD CITY</t>
  </si>
  <si>
    <t>CLINTON CITY</t>
  </si>
  <si>
    <t>COALVILLE</t>
  </si>
  <si>
    <t>CORINNE</t>
  </si>
  <si>
    <t>COTTONWOOD I D</t>
  </si>
  <si>
    <t>DAGGETT CO - DUTCH JOHN</t>
  </si>
  <si>
    <t>DELTA</t>
  </si>
  <si>
    <t>DUCHESNE</t>
  </si>
  <si>
    <t>EAGLE MOUNTAIN</t>
  </si>
  <si>
    <t>EAST CARBON CITY - COLUMBIA</t>
  </si>
  <si>
    <t>EAST ZION SSD</t>
  </si>
  <si>
    <t>ELK RIDGE</t>
  </si>
  <si>
    <t>ELWOOD TOWN</t>
  </si>
  <si>
    <t>EMIGRATION IMPROVEMENT DISTRICT (RUTH'S DINER/CANYON HOUSE)</t>
  </si>
  <si>
    <t>ENOCH CITY</t>
  </si>
  <si>
    <t>ENTERPRISE</t>
  </si>
  <si>
    <t>EPHRAIM</t>
  </si>
  <si>
    <t>ESCALANTE</t>
  </si>
  <si>
    <t>EUREKA</t>
  </si>
  <si>
    <t>FAIRVIEW CITY</t>
  </si>
  <si>
    <t>FARR WEST</t>
  </si>
  <si>
    <t>FILLMORE</t>
  </si>
  <si>
    <t>FOUNTAIN GREEN</t>
  </si>
  <si>
    <t>FRANCIS TOWN</t>
  </si>
  <si>
    <t>GARLAND</t>
  </si>
  <si>
    <t>GRAND WATER &amp; SEWER SERVICE AGENCY</t>
  </si>
  <si>
    <t>GRANGER-HUNTER I D</t>
  </si>
  <si>
    <t>GRANTSVILLE</t>
  </si>
  <si>
    <t>GREEN RIVER</t>
  </si>
  <si>
    <t>GUNNISON</t>
  </si>
  <si>
    <t>HANKSVILLE SSD</t>
  </si>
  <si>
    <t>HARRISVILLE</t>
  </si>
  <si>
    <t>HEBER CITY</t>
  </si>
  <si>
    <t>HEBER VALLEY SSD</t>
  </si>
  <si>
    <t>HELPER</t>
  </si>
  <si>
    <t>HENEFER</t>
  </si>
  <si>
    <t>HIDEOUT TOWN</t>
  </si>
  <si>
    <t>HIGHLAND CITY</t>
  </si>
  <si>
    <t>HILDALE</t>
  </si>
  <si>
    <t>HINCKLEY TOWN</t>
  </si>
  <si>
    <t>HOOPER CITY</t>
  </si>
  <si>
    <t>HYDE PARK</t>
  </si>
  <si>
    <t>HYRUM</t>
  </si>
  <si>
    <t>IVINS</t>
  </si>
  <si>
    <t>KAMAS</t>
  </si>
  <si>
    <t>KANAB</t>
  </si>
  <si>
    <t>KEARNS ID</t>
  </si>
  <si>
    <t>LAKE POINT ID</t>
  </si>
  <si>
    <t>LAYTON</t>
  </si>
  <si>
    <t>LEHI</t>
  </si>
  <si>
    <t>LEWISTON</t>
  </si>
  <si>
    <t>LINDON</t>
  </si>
  <si>
    <t>LITTLE MOUNTAIN SERVICE AREA</t>
  </si>
  <si>
    <t>LOGAN</t>
  </si>
  <si>
    <t>LONG VALLEY SEWER ID</t>
  </si>
  <si>
    <t>MAESER W. I. D.</t>
  </si>
  <si>
    <t>MAGNA WATER DISTRICT</t>
  </si>
  <si>
    <t>MANILA</t>
  </si>
  <si>
    <t>MANTI</t>
  </si>
  <si>
    <t>MANTUA</t>
  </si>
  <si>
    <t>MAPLETON CITY</t>
  </si>
  <si>
    <t>MARRIOTT-SLATERVILLE CITY</t>
  </si>
  <si>
    <t>MEXICAN HAT SSD #1</t>
  </si>
  <si>
    <t>MIDVALE</t>
  </si>
  <si>
    <t>MIDWAY SANITATION DISTRICT</t>
  </si>
  <si>
    <t>MILFORD</t>
  </si>
  <si>
    <t>MINERSVILLE TOWN</t>
  </si>
  <si>
    <t>MOAB</t>
  </si>
  <si>
    <t>MONA CITY WWTP</t>
  </si>
  <si>
    <t>MONTICELLO</t>
  </si>
  <si>
    <t>MORGAN</t>
  </si>
  <si>
    <t>MORONI CITY</t>
  </si>
  <si>
    <t>MOUNTAIN GREEN SID</t>
  </si>
  <si>
    <t>MT. PLEASANT</t>
  </si>
  <si>
    <t>MURRAY CITY PUBLIC SERVICES</t>
  </si>
  <si>
    <t>MYTON</t>
  </si>
  <si>
    <t>NEOLA W&amp;SD</t>
  </si>
  <si>
    <t>NEPHI</t>
  </si>
  <si>
    <t>NIBLEY</t>
  </si>
  <si>
    <t>NORTH DAVIS SD</t>
  </si>
  <si>
    <t>NORTH FORK SSD</t>
  </si>
  <si>
    <t>NORTH LOGAN CITY</t>
  </si>
  <si>
    <t>NORTH OGDEN</t>
  </si>
  <si>
    <t>NORTH VILLAGE SSD</t>
  </si>
  <si>
    <t>OAKLEY</t>
  </si>
  <si>
    <t>OGDEN CITY</t>
  </si>
  <si>
    <t>OREM CITY</t>
  </si>
  <si>
    <t>PANGUITCH</t>
  </si>
  <si>
    <t>PANGUITCH LAKE S. S. D.</t>
  </si>
  <si>
    <t>PAROWAN</t>
  </si>
  <si>
    <t>PAYSON</t>
  </si>
  <si>
    <t>PERRY CITY</t>
  </si>
  <si>
    <t>PERRY WILLARD REGIONAL WWTP</t>
  </si>
  <si>
    <t>PLAIN CITY</t>
  </si>
  <si>
    <t>PLEASANT GROVE</t>
  </si>
  <si>
    <t>PLEASANT VIEW</t>
  </si>
  <si>
    <t>POWDER MOUNTAIN W &amp; SID</t>
  </si>
  <si>
    <t>PRICE CITY</t>
  </si>
  <si>
    <t>PRICE RIVER WID</t>
  </si>
  <si>
    <t>PROVIDENCE</t>
  </si>
  <si>
    <t>PROVO</t>
  </si>
  <si>
    <t>REDMOND</t>
  </si>
  <si>
    <t>RICHFIELD</t>
  </si>
  <si>
    <t>RICHMOND</t>
  </si>
  <si>
    <t>RIVER HEIGHTS</t>
  </si>
  <si>
    <t>RIVERDALE CITY</t>
  </si>
  <si>
    <t>ROOSEVELT</t>
  </si>
  <si>
    <t>ROY</t>
  </si>
  <si>
    <t>SALEM</t>
  </si>
  <si>
    <t>SALINA CITY</t>
  </si>
  <si>
    <t>SALT LAKE CITY WRF</t>
  </si>
  <si>
    <t>SALT LAKE PUBLIC UTILITIES</t>
  </si>
  <si>
    <t>SANDY SUBURBAN ID</t>
  </si>
  <si>
    <t>SANTA CLARA</t>
  </si>
  <si>
    <t>SANTAQUIN CITY</t>
  </si>
  <si>
    <t>SARATOGA SPRINGS</t>
  </si>
  <si>
    <t>SKI LAKE SSD</t>
  </si>
  <si>
    <t>SMITHFIELD CITY</t>
  </si>
  <si>
    <t>SNYDERVILLE BASIN - EAST CANYON WRF</t>
  </si>
  <si>
    <t>SOUTH DAVIS SEWER DISTRICT</t>
  </si>
  <si>
    <t>SOUTH OGDEN</t>
  </si>
  <si>
    <t>SOUTH SALT LAKE</t>
  </si>
  <si>
    <t>SOUTH VALLEY SD - JORDAN BASIN WRF</t>
  </si>
  <si>
    <t>SOUTH VALLEY SEWER DISTRICT</t>
  </si>
  <si>
    <t>SOUTH VALLEY WRF</t>
  </si>
  <si>
    <t>SOUTH WEBER</t>
  </si>
  <si>
    <t>SPANISH FORK</t>
  </si>
  <si>
    <t>SPRING CITY</t>
  </si>
  <si>
    <t>SPRINGDALE</t>
  </si>
  <si>
    <t>SPRINGVILLE</t>
  </si>
  <si>
    <t>ST. GEORGE</t>
  </si>
  <si>
    <t>STANSBURY PARK ID</t>
  </si>
  <si>
    <t>STOCKTON TOWN</t>
  </si>
  <si>
    <t>STRAWBERRY LAKEVIEW SSD</t>
  </si>
  <si>
    <t>SUNSET CITY</t>
  </si>
  <si>
    <t>SYRACUSE CITY</t>
  </si>
  <si>
    <t>TABIONA</t>
  </si>
  <si>
    <t>TAYLORSVILLE-BENNION I.D.</t>
  </si>
  <si>
    <t>TICABOO UTILITY IMPROVEMENT DIST</t>
  </si>
  <si>
    <t>TIMPANOGOS SSD</t>
  </si>
  <si>
    <t>TOOELE</t>
  </si>
  <si>
    <t>TREMONTON CITY</t>
  </si>
  <si>
    <t>TROPIC</t>
  </si>
  <si>
    <t>TWIN CREEKS SSD</t>
  </si>
  <si>
    <t>UINTAH HIGHLANDS ID</t>
  </si>
  <si>
    <t>VERNAL CITY</t>
  </si>
  <si>
    <t>VINEYARD TOWN</t>
  </si>
  <si>
    <t>WASHINGTON CITY</t>
  </si>
  <si>
    <t>WASHINGTON TERRACE</t>
  </si>
  <si>
    <t>WEBER COUNTY</t>
  </si>
  <si>
    <t>WELLINGTON</t>
  </si>
  <si>
    <t>WELLSVILLE</t>
  </si>
  <si>
    <t>COLLECTION</t>
  </si>
  <si>
    <t>II</t>
  </si>
  <si>
    <t>I</t>
  </si>
  <si>
    <t>III</t>
  </si>
  <si>
    <t>TREATMENT</t>
  </si>
  <si>
    <t>IV</t>
  </si>
  <si>
    <t>During the annual assessment of the SSMP, were any adjustments needed based on the performance of the plan?</t>
  </si>
  <si>
    <t xml:space="preserve"> List all the operators in your system by their certification class. </t>
  </si>
  <si>
    <t xml:space="preserve">List all the operators in your system by their certification class. </t>
  </si>
  <si>
    <t>List all the operators in your system by their certification class.</t>
  </si>
  <si>
    <t>name</t>
  </si>
  <si>
    <t>type</t>
  </si>
  <si>
    <t>grade</t>
  </si>
  <si>
    <t>type2</t>
  </si>
  <si>
    <t>grade3</t>
  </si>
  <si>
    <t>JORDANELLE SSD (MBR UNDER CONST)</t>
  </si>
  <si>
    <t>N</t>
  </si>
  <si>
    <t>D</t>
  </si>
  <si>
    <t>SALT LAKE COUNTY SERVICE AREA #3 (L. CTNWD)</t>
  </si>
  <si>
    <t>SOLITUDE IMPROVEMENT DIST. (B. CTNWD CYN)</t>
  </si>
  <si>
    <t>M</t>
  </si>
  <si>
    <t>WILLARD CITY</t>
  </si>
  <si>
    <t>WOLF CREEK WATER &amp; SEWER ID</t>
  </si>
  <si>
    <t>WOODLAND HILLS</t>
  </si>
  <si>
    <t>WEST HAVEN SPECIAL SERVICE DISTRICT</t>
  </si>
  <si>
    <t>WEST POINT</t>
  </si>
  <si>
    <t>MIDVALLEY IMPROVEMENT DISTRICT (FORMERLY SALT LAKE CITY SSD #2)</t>
  </si>
  <si>
    <t>SNYDERVILLE BASIN WRD</t>
  </si>
  <si>
    <t>D, M, say they are Non-Discharging</t>
  </si>
  <si>
    <t>MT. OLYMPUS IMP. DIST. (FORMERLY SALT LAKE CITY SSD #1)</t>
  </si>
  <si>
    <t>WEST JORDAN</t>
  </si>
  <si>
    <t>BLANDING CITY</t>
  </si>
  <si>
    <t>EAST CARBON CITY  - EAST CARBON &amp; SUNNYSIDE</t>
  </si>
  <si>
    <t>WENDOVER</t>
  </si>
  <si>
    <t>WHITE HILLS SSD</t>
  </si>
  <si>
    <t>SNYDERVILLE BASIN - SILVER CREEK WRF</t>
  </si>
  <si>
    <t>SOUTH DAVIS SEWER DISTRICT - SOUTH</t>
  </si>
  <si>
    <t>SOUTH DAVIS SEWER DISTRICT - NORTH</t>
  </si>
  <si>
    <t>Facility Class and Grade</t>
  </si>
  <si>
    <t>Discharge</t>
  </si>
  <si>
    <t>Facility Class &amp; Grade</t>
  </si>
  <si>
    <r>
      <t>What was the User Charge</t>
    </r>
    <r>
      <rPr>
        <vertAlign val="superscript"/>
        <sz val="12"/>
        <rFont val="Arial"/>
        <family val="2"/>
      </rPr>
      <t>16</t>
    </r>
    <r>
      <rPr>
        <sz val="12"/>
        <rFont val="Arial"/>
        <family val="2"/>
      </rPr>
      <t xml:space="preserve"> for 2017?</t>
    </r>
  </si>
  <si>
    <r>
      <t>Are sewer revenues</t>
    </r>
    <r>
      <rPr>
        <vertAlign val="superscript"/>
        <sz val="12"/>
        <rFont val="Arial"/>
        <family val="2"/>
      </rPr>
      <t>14</t>
    </r>
    <r>
      <rPr>
        <sz val="12"/>
        <rFont val="Arial"/>
        <family val="2"/>
      </rPr>
      <t xml:space="preserve"> sufficient to cover operations &amp; maintenance costs</t>
    </r>
    <r>
      <rPr>
        <vertAlign val="superscript"/>
        <sz val="12"/>
        <rFont val="Arial"/>
        <family val="2"/>
      </rPr>
      <t>9</t>
    </r>
    <r>
      <rPr>
        <sz val="12"/>
        <rFont val="Arial"/>
        <family val="2"/>
      </rPr>
      <t>, and repair &amp; replacement costs</t>
    </r>
    <r>
      <rPr>
        <vertAlign val="superscript"/>
        <sz val="12"/>
        <rFont val="Arial"/>
        <family val="2"/>
      </rPr>
      <t>12</t>
    </r>
    <r>
      <rPr>
        <sz val="12"/>
        <rFont val="Arial"/>
        <family val="2"/>
      </rPr>
      <t xml:space="preserve"> (OM&amp;R) </t>
    </r>
    <r>
      <rPr>
        <b/>
        <i/>
        <u val="single"/>
        <sz val="12"/>
        <rFont val="Arial"/>
        <family val="2"/>
      </rPr>
      <t>at this time</t>
    </r>
    <r>
      <rPr>
        <b/>
        <i/>
        <sz val="12"/>
        <rFont val="Arial"/>
        <family val="2"/>
      </rPr>
      <t>?</t>
    </r>
  </si>
  <si>
    <r>
      <t>Has a repair and replacement sinking fund</t>
    </r>
    <r>
      <rPr>
        <vertAlign val="superscript"/>
        <sz val="12"/>
        <rFont val="Arial"/>
        <family val="2"/>
      </rPr>
      <t>13</t>
    </r>
    <r>
      <rPr>
        <sz val="12"/>
        <rFont val="Arial"/>
        <family val="2"/>
      </rPr>
      <t xml:space="preserve"> been established for the sewer system?</t>
    </r>
  </si>
  <si>
    <r>
      <t>Are property taxes or other assessments applied to the sewer systems</t>
    </r>
    <r>
      <rPr>
        <vertAlign val="superscript"/>
        <sz val="12"/>
        <rFont val="Arial"/>
        <family val="2"/>
      </rPr>
      <t>15</t>
    </r>
    <r>
      <rPr>
        <sz val="12"/>
        <rFont val="Arial"/>
        <family val="2"/>
      </rPr>
      <t>?</t>
    </r>
  </si>
  <si>
    <t>Does the sewer system have sufficient staff to provide proper OM&amp;R?</t>
  </si>
  <si>
    <r>
      <t>Are sewer revenues sufficient to cover all costs of current capital improvements</t>
    </r>
    <r>
      <rPr>
        <vertAlign val="superscript"/>
        <sz val="12"/>
        <rFont val="Arial"/>
        <family val="2"/>
      </rPr>
      <t>3</t>
    </r>
    <r>
      <rPr>
        <sz val="12"/>
        <rFont val="Arial"/>
        <family val="2"/>
      </rPr>
      <t xml:space="preserve"> projects?</t>
    </r>
  </si>
  <si>
    <r>
      <t>Has a Capital Improvements Reserve Fund</t>
    </r>
    <r>
      <rPr>
        <vertAlign val="superscript"/>
        <sz val="12"/>
        <rFont val="Arial"/>
        <family val="2"/>
      </rPr>
      <t>4</t>
    </r>
    <r>
      <rPr>
        <sz val="12"/>
        <rFont val="Arial"/>
        <family val="2"/>
      </rPr>
      <t xml:space="preserve"> been established to provide for anticipated capital improvement projects?</t>
    </r>
  </si>
  <si>
    <t>Are sewer revenues maintained in a dedicated purpose enterprise/district account?</t>
  </si>
  <si>
    <t>Are you collecting 95% or more of your anticipated sewer revenue?</t>
  </si>
  <si>
    <r>
      <t>Are Debt Service Reserve Fund</t>
    </r>
    <r>
      <rPr>
        <vertAlign val="superscript"/>
        <sz val="12"/>
        <rFont val="Arial"/>
        <family val="2"/>
      </rPr>
      <t>6</t>
    </r>
    <r>
      <rPr>
        <sz val="12"/>
        <rFont val="Arial"/>
        <family val="2"/>
      </rPr>
      <t xml:space="preserve"> requirements being met?</t>
    </r>
  </si>
  <si>
    <t>Do you have a written emergency response plan for sewer systems?</t>
  </si>
  <si>
    <t>Do you have a written safety plan for sewer systems?</t>
  </si>
  <si>
    <r>
      <t>Do you charge Impact fees</t>
    </r>
    <r>
      <rPr>
        <vertAlign val="superscript"/>
        <sz val="12"/>
        <rFont val="Arial"/>
        <family val="2"/>
      </rPr>
      <t>8</t>
    </r>
    <r>
      <rPr>
        <sz val="12"/>
        <rFont val="Arial"/>
        <family val="2"/>
      </rPr>
      <t>?</t>
    </r>
  </si>
  <si>
    <t>Have you completed an Impact Fee Study in accordance with UCA 11-36a-3 within the last five years?</t>
  </si>
  <si>
    <r>
      <t>Do you maintain a Plan of Operations</t>
    </r>
    <r>
      <rPr>
        <vertAlign val="superscript"/>
        <sz val="12"/>
        <rFont val="Arial"/>
        <family val="2"/>
      </rPr>
      <t>10</t>
    </r>
    <r>
      <rPr>
        <sz val="12"/>
        <rFont val="Arial"/>
        <family val="2"/>
      </rPr>
      <t>?</t>
    </r>
  </si>
  <si>
    <r>
      <t>Have you updated your Capital Facility Plan</t>
    </r>
    <r>
      <rPr>
        <vertAlign val="superscript"/>
        <sz val="12"/>
        <rFont val="Arial"/>
        <family val="2"/>
      </rPr>
      <t xml:space="preserve">2 </t>
    </r>
    <r>
      <rPr>
        <sz val="12"/>
        <rFont val="Arial"/>
        <family val="2"/>
      </rPr>
      <t>within the last five years?</t>
    </r>
  </si>
  <si>
    <r>
      <t>Do you  use an Asset Management</t>
    </r>
    <r>
      <rPr>
        <vertAlign val="superscript"/>
        <sz val="12"/>
        <rFont val="Arial"/>
        <family val="2"/>
      </rPr>
      <t>1</t>
    </r>
    <r>
      <rPr>
        <sz val="12"/>
        <rFont val="Arial"/>
        <family val="2"/>
      </rPr>
      <t xml:space="preserve"> system for your sewer systems?</t>
    </r>
  </si>
  <si>
    <t>Do you know the total replacement cost of your sewer system capital assets?</t>
  </si>
  <si>
    <t>Do you fund sewer system capital improvements annually with sewer revenues at 2% or more of the total replacement cost?</t>
  </si>
  <si>
    <t>The Utah Sewer Management Program defines two classes of sanitary sewer overflows (SSOs):</t>
  </si>
  <si>
    <t xml:space="preserve">Please indicate what caused the SSO(s) in the previous question. </t>
  </si>
  <si>
    <t>Below include the number of SSOs that occurred in year:</t>
  </si>
  <si>
    <r>
      <t>Are new developments (industrial, commercial, or residential) anticipated in the next 2 - 3 years that will increase flow or BOD</t>
    </r>
    <r>
      <rPr>
        <vertAlign val="subscript"/>
        <sz val="12"/>
        <rFont val="Arial"/>
        <family val="2"/>
      </rPr>
      <t>5</t>
    </r>
    <r>
      <rPr>
        <sz val="12"/>
        <rFont val="Arial"/>
        <family val="2"/>
      </rPr>
      <t xml:space="preserve"> loadings to the sewerage system by 25% or more?</t>
    </r>
  </si>
  <si>
    <t>Did an industry or other development enter the community or expand production in the past two years, such that flow or wastewater loadings to the sewerage system increased  by  10% or more?</t>
  </si>
  <si>
    <t>Number of new residential sewer connections added in the last year</t>
  </si>
  <si>
    <t>Number of new commercial/industrial connections in the last year</t>
  </si>
  <si>
    <t>Approximate population served</t>
  </si>
  <si>
    <r>
      <t>Equivalent residential connections</t>
    </r>
    <r>
      <rPr>
        <vertAlign val="superscript"/>
        <sz val="12"/>
        <rFont val="Arial"/>
        <family val="2"/>
      </rPr>
      <t>7</t>
    </r>
    <r>
      <rPr>
        <sz val="12"/>
        <rFont val="Arial"/>
        <family val="2"/>
      </rPr>
      <t xml:space="preserve"> served </t>
    </r>
  </si>
  <si>
    <t xml:space="preserve">State of Utah Administrative Rules requires all public system operators considered to be in Direct-Responsible-Charge (DRC) to be appropriately certified at lease at the Facility's Grade.  </t>
  </si>
  <si>
    <t xml:space="preserve">What is the current grade of the collection system DRC operator(s)? </t>
  </si>
  <si>
    <t>Have you updated the collection system operations and maintenance manual within the past 5 years?</t>
  </si>
  <si>
    <t>Have you implemented a preventative maintenance program for your collection system?</t>
  </si>
  <si>
    <t>Has your system completed a Sewer System Management Plan (SSMP)?</t>
  </si>
  <si>
    <t>Has the completed SSMP been public noticed?</t>
  </si>
  <si>
    <t>Date of Public Notice</t>
  </si>
  <si>
    <t>Has the SSMP been adopted by the permittee’s governing body at a public meeting?</t>
  </si>
  <si>
    <t>If yes, what components of the plan were changed (i.e. line cleaning, CCTV inspections, manhole inspections and/or SSO events)?</t>
  </si>
  <si>
    <t>Have you completed a System Evaluation and Capacity Assurance Plan (SECAP) as defined by the Utah Sewer Management Program?</t>
  </si>
  <si>
    <t>Describe the physical condition of the sewerage system:  (lift stations, etc. included)</t>
  </si>
  <si>
    <r>
      <t>Is your utility currently preparing or updating its capital facility plan</t>
    </r>
    <r>
      <rPr>
        <vertAlign val="superscript"/>
        <sz val="12"/>
        <rFont val="Arial"/>
        <family val="2"/>
      </rPr>
      <t>2</t>
    </r>
    <r>
      <rPr>
        <sz val="12"/>
        <rFont val="Arial"/>
        <family val="2"/>
      </rPr>
      <t>?</t>
    </r>
  </si>
  <si>
    <t>Number of new commercial/industrial connections added in the last year</t>
  </si>
  <si>
    <t xml:space="preserve">How many collection system operators do you employ? </t>
  </si>
  <si>
    <t xml:space="preserve">How many treatment operators do you employ? </t>
  </si>
  <si>
    <t xml:space="preserve">What is the current grade of the treatment system DRC operator(s)? </t>
  </si>
  <si>
    <t>2017 Average</t>
  </si>
  <si>
    <t>Percent Capacity in Use</t>
  </si>
  <si>
    <t>Average Daily TSS Load (lb/day)</t>
  </si>
  <si>
    <t>Average Daily Flow (MGD)</t>
  </si>
  <si>
    <t>Age</t>
  </si>
  <si>
    <t xml:space="preserve">In what year were the following process units constructed, upgraded or renewed? </t>
  </si>
  <si>
    <t>Design Basis or Rated Capacity</t>
  </si>
  <si>
    <r>
      <t>Please provide the average</t>
    </r>
    <r>
      <rPr>
        <u val="single"/>
        <sz val="12"/>
        <rFont val="Arial"/>
        <family val="2"/>
      </rPr>
      <t xml:space="preserve"> influent</t>
    </r>
    <r>
      <rPr>
        <sz val="12"/>
        <rFont val="Arial"/>
        <family val="2"/>
      </rPr>
      <t xml:space="preserve"> flow rate and average </t>
    </r>
    <r>
      <rPr>
        <u val="single"/>
        <sz val="12"/>
        <rFont val="Arial"/>
        <family val="2"/>
      </rPr>
      <t>influent</t>
    </r>
    <r>
      <rPr>
        <sz val="12"/>
        <rFont val="Arial"/>
        <family val="2"/>
      </rPr>
      <t xml:space="preserve"> BOD</t>
    </r>
    <r>
      <rPr>
        <vertAlign val="subscript"/>
        <sz val="12"/>
        <rFont val="Arial"/>
        <family val="2"/>
      </rPr>
      <t>5</t>
    </r>
    <r>
      <rPr>
        <sz val="12"/>
        <rFont val="Arial"/>
        <family val="2"/>
      </rPr>
      <t xml:space="preserve"> and TSS loading rates listed below for your facility.</t>
    </r>
  </si>
  <si>
    <t>Answer</t>
  </si>
  <si>
    <t>Amount</t>
  </si>
  <si>
    <t>I. Definitions: The following terms and definitions will help you complete the worksheets and questionnaire:</t>
  </si>
  <si>
    <t>FINANCIAL EVALUATION SECTION END</t>
  </si>
  <si>
    <t>How many days last year was there a sewage bypass, overflow or basement flooding in the system due to rain or snowmelt?</t>
  </si>
  <si>
    <t>How many days last year was there a sewage bypass, overflow or basement flooding  due to equipment failure (except plugged laterals)?</t>
  </si>
  <si>
    <t>What year was the the oldest part of your collection system constructed, replaced, or renewed?</t>
  </si>
  <si>
    <t>Note: Enter all names even if the list isn't visible within the cell</t>
  </si>
  <si>
    <r>
      <t>What sewerage system capital improvements</t>
    </r>
    <r>
      <rPr>
        <vertAlign val="superscript"/>
        <sz val="12"/>
        <rFont val="Arial"/>
        <family val="2"/>
      </rPr>
      <t>3</t>
    </r>
    <r>
      <rPr>
        <sz val="12"/>
        <rFont val="Arial"/>
        <family val="2"/>
      </rPr>
      <t xml:space="preserve"> does the utility need to implement in the next 10 years?</t>
    </r>
  </si>
  <si>
    <t>What sewerage system problems, other than plugging, have you had over the last year?</t>
  </si>
  <si>
    <t>During 2017, was any part of the SSMP audited as part of the five year audit?</t>
  </si>
  <si>
    <t>COLLECTION SYSTEM SECTION END</t>
  </si>
  <si>
    <t>Evaluation Year</t>
  </si>
  <si>
    <t>Construction or Upgrade Year</t>
  </si>
  <si>
    <t xml:space="preserve">Utah Administrative Rules require all public system operators considered to be in Direct-Responsible-Charge (DRC) to be appropriately certified at least at the Facility's Grade.  </t>
  </si>
  <si>
    <t>Part VII: NARRATIVE EVALUATION</t>
  </si>
  <si>
    <t>Non-Discharging Lagoon Facility Section</t>
  </si>
  <si>
    <r>
      <t xml:space="preserve">Note: </t>
    </r>
    <r>
      <rPr>
        <sz val="12"/>
        <color indexed="10"/>
        <rFont val="Arial"/>
        <family val="2"/>
      </rPr>
      <t>If a unit process does not apply to your system</t>
    </r>
    <r>
      <rPr>
        <b/>
        <sz val="12"/>
        <color indexed="10"/>
        <rFont val="Arial"/>
        <family val="2"/>
      </rPr>
      <t xml:space="preserve"> enter the Evaluation Year </t>
    </r>
    <r>
      <rPr>
        <sz val="12"/>
        <color indexed="10"/>
        <rFont val="Arial"/>
        <family val="2"/>
      </rPr>
      <t>under Construction or Upgrade Year.</t>
    </r>
  </si>
  <si>
    <t>How many days in the past year was there a bypass or overflow of wastewater at the facility due to high flows?</t>
  </si>
  <si>
    <t>NON-DISCHARGING LAGOON FACILITY END</t>
  </si>
  <si>
    <t>Treatment I</t>
  </si>
  <si>
    <t>Treatment II</t>
  </si>
  <si>
    <t>Treatment III</t>
  </si>
  <si>
    <t>Treatment IV</t>
  </si>
  <si>
    <t>How many Notices of Violation (NOVs) did you receive for this facility in the review year?</t>
  </si>
  <si>
    <t>Provide your best estimate of the following costs:</t>
  </si>
  <si>
    <t>Have you implemented a preventative maintenance program for your treatment system?</t>
  </si>
  <si>
    <t>Have you updated the treatment system operations and maintenance manual within the past 5 years?</t>
  </si>
  <si>
    <t>Phosphorus Treatment</t>
  </si>
  <si>
    <t>DISCHARGING LAGOON FACILITY SECTION END</t>
  </si>
  <si>
    <t>Please provide the average influent flow rate and average influent BOD5 and TSS loading rates listed below for your facility.</t>
  </si>
  <si>
    <t xml:space="preserve">In what year were the following process units most recently constructed, upgraded or renewed? </t>
  </si>
  <si>
    <t>Biosolids Disposal (check all that apply)</t>
  </si>
  <si>
    <t xml:space="preserve"> Part V: BIOSOLIDS HANDLING</t>
  </si>
  <si>
    <t>Land Application</t>
  </si>
  <si>
    <t>Give Away/Other Distribution</t>
  </si>
  <si>
    <t>Identify the types of treatment units at your facility.</t>
  </si>
  <si>
    <t>Imhoff Tanks</t>
  </si>
  <si>
    <t>Screens</t>
  </si>
  <si>
    <t>Primary Clarifiers</t>
  </si>
  <si>
    <t>Aerobic Suspend Growth Variations</t>
  </si>
  <si>
    <t>Physical-chemical systems for organic removal w/o secondary treatment</t>
  </si>
  <si>
    <t>Physical-chemical systems for organic removal following secondary treatment</t>
  </si>
  <si>
    <t>Membrane Filtration</t>
  </si>
  <si>
    <t>Identify the types of treatment equipment and processes installed at your facility.</t>
  </si>
  <si>
    <t>Phosphorus Removal - Chemical</t>
  </si>
  <si>
    <t>Phosphorus Removal - Biological</t>
  </si>
  <si>
    <t>Micro Screens</t>
  </si>
  <si>
    <t>MECHANICAL PLANT SECTION END</t>
  </si>
  <si>
    <t>Municipal Wastewater Planning Program (MWPP) Annual Report</t>
  </si>
  <si>
    <t>form</t>
  </si>
  <si>
    <r>
      <t xml:space="preserve">Are projected sewer revenues sufficient to cover OM&amp;R costs for the </t>
    </r>
    <r>
      <rPr>
        <b/>
        <i/>
        <u val="single"/>
        <sz val="12"/>
        <rFont val="Arial"/>
        <family val="2"/>
      </rPr>
      <t>next five years</t>
    </r>
    <r>
      <rPr>
        <sz val="12"/>
        <rFont val="Arial"/>
        <family val="2"/>
      </rPr>
      <t>?</t>
    </r>
  </si>
  <si>
    <t>Is the repair &amp; replacement sinking fund sufficient to meet anticipated needs?</t>
  </si>
  <si>
    <r>
      <t xml:space="preserve">Are projected Capital Improvements Reserve Funds sufficient for the </t>
    </r>
    <r>
      <rPr>
        <b/>
        <i/>
        <u val="single"/>
        <sz val="12"/>
        <rFont val="Arial"/>
        <family val="2"/>
      </rPr>
      <t>next five years</t>
    </r>
    <r>
      <rPr>
        <sz val="12"/>
        <rFont val="Arial"/>
        <family val="2"/>
      </rPr>
      <t>?</t>
    </r>
  </si>
  <si>
    <r>
      <t xml:space="preserve">Are projected Capital Improvements Reserve Funds sufficient for the </t>
    </r>
    <r>
      <rPr>
        <b/>
        <i/>
        <u val="single"/>
        <sz val="12"/>
        <rFont val="Arial"/>
        <family val="2"/>
      </rPr>
      <t>next ten years</t>
    </r>
    <r>
      <rPr>
        <sz val="12"/>
        <rFont val="Arial"/>
        <family val="2"/>
      </rPr>
      <t>?</t>
    </r>
  </si>
  <si>
    <r>
      <t xml:space="preserve">Are projected Capital Improvements Reserve Funds sufficient for the </t>
    </r>
    <r>
      <rPr>
        <b/>
        <i/>
        <u val="single"/>
        <sz val="12"/>
        <rFont val="Arial"/>
        <family val="2"/>
      </rPr>
      <t>next twenty years</t>
    </r>
    <r>
      <rPr>
        <b/>
        <i/>
        <sz val="12"/>
        <rFont val="Arial"/>
        <family val="2"/>
      </rPr>
      <t>?</t>
    </r>
  </si>
  <si>
    <r>
      <t>Average Daily BOD</t>
    </r>
    <r>
      <rPr>
        <b/>
        <vertAlign val="subscript"/>
        <sz val="12"/>
        <color indexed="9"/>
        <rFont val="Arial"/>
        <family val="2"/>
      </rPr>
      <t xml:space="preserve">5 </t>
    </r>
    <r>
      <rPr>
        <b/>
        <sz val="12"/>
        <color indexed="9"/>
        <rFont val="Arial"/>
        <family val="2"/>
      </rPr>
      <t>Load (lb/day)</t>
    </r>
  </si>
  <si>
    <r>
      <rPr>
        <b/>
        <i/>
        <sz val="10"/>
        <rFont val="Arial"/>
        <family val="2"/>
      </rPr>
      <t>Class 1</t>
    </r>
    <r>
      <rPr>
        <i/>
        <sz val="10"/>
        <rFont val="Arial"/>
        <family val="2"/>
      </rPr>
      <t>- a Significant SSO means a SSO or backup that is not caused by a private lateral obstruction or problem that:</t>
    </r>
  </si>
  <si>
    <r>
      <rPr>
        <b/>
        <i/>
        <sz val="10"/>
        <rFont val="Arial"/>
        <family val="2"/>
      </rPr>
      <t>Class 2</t>
    </r>
    <r>
      <rPr>
        <i/>
        <sz val="10"/>
        <rFont val="Arial"/>
        <family val="2"/>
      </rPr>
      <t>-a Non-Significant SSO means a SSO or backup that is not caused by a private lateral obstruction or problem that does not meet the Class 1 SSO criteria.</t>
    </r>
  </si>
  <si>
    <t>=A354</t>
  </si>
  <si>
    <t>Discharging Lagoon Facility Section</t>
  </si>
  <si>
    <t>Mechanical Plant Facility Section</t>
  </si>
  <si>
    <t>%</t>
  </si>
  <si>
    <t>Score</t>
  </si>
  <si>
    <t>Please Select the Appropriate Facility from the Dropdown Menu</t>
  </si>
  <si>
    <t>How many days in the last year was there a bypass or overflow of wastewater at the facility due to equipment failure?</t>
  </si>
  <si>
    <t>Dissolved Air Flotation</t>
  </si>
  <si>
    <t>FACILITY</t>
  </si>
  <si>
    <t>SECTIONS</t>
  </si>
  <si>
    <t>What was the User Charge16 for 2017?</t>
  </si>
  <si>
    <t>Are property taxes or other assessments applied to the sewer systems15?</t>
  </si>
  <si>
    <t>Are sewer revenues14 sufficient to cover operations &amp; maintenance costs9, and repair &amp; replacement costs12 (OM&amp;R) at this time?</t>
  </si>
  <si>
    <t>Are projected sewer revenues sufficient to cover OM&amp;R costs for the next five years?</t>
  </si>
  <si>
    <t>Has a repair and replacement sinking fund13 been established for the sewer system?</t>
  </si>
  <si>
    <t>Are sewer revenues sufficient to cover all costs of current capital improvements3 projects?</t>
  </si>
  <si>
    <t>Has a Capital Improvements Reserve Fund4 been established to provide for anticipated capital improvement projects?</t>
  </si>
  <si>
    <t>Are projected Capital Improvements Reserve Funds sufficient for the next five years?</t>
  </si>
  <si>
    <t>Are projected Capital Improvements Reserve Funds sufficient for the next ten years?</t>
  </si>
  <si>
    <t>Are projected Capital Improvements Reserve Funds sufficient for the next twenty years?</t>
  </si>
  <si>
    <t>Are Debt Service Reserve Fund6 requirements being met?</t>
  </si>
  <si>
    <t>Have you completed a Rate Study11 within the last five years?</t>
  </si>
  <si>
    <t>Do you charge Impact fees8?</t>
  </si>
  <si>
    <t>Do you maintain a Plan of Operations10?</t>
  </si>
  <si>
    <t>Have you updated your Capital Facility Plan2 within the last five years?</t>
  </si>
  <si>
    <t>Do you  use an Asset Management1 system for your sewer systems?</t>
  </si>
  <si>
    <t>Are new developments (industrial, commercial, or residential) anticipated in the next 2 - 3 years that will increase flow or BOD5 loadings to the sewerage system by 25% or more?</t>
  </si>
  <si>
    <t xml:space="preserve">Equivalent residential connections7 served </t>
  </si>
  <si>
    <t>='Identifying Factors '!F183</t>
  </si>
  <si>
    <t>='Identifying Factors '!F184</t>
  </si>
  <si>
    <t>='Identifying Factors '!F185</t>
  </si>
  <si>
    <t>='Identifying Factors '!F186</t>
  </si>
  <si>
    <t>='Identifying Factors '!F187</t>
  </si>
  <si>
    <t>='Identifying Factors '!F188</t>
  </si>
  <si>
    <t>='Identifying Factors '!F189</t>
  </si>
  <si>
    <t>Average Daily Flow (MGD) Design Basis or Rated Capacity</t>
  </si>
  <si>
    <t>Average Daily Flow (MGD)2017 Average</t>
  </si>
  <si>
    <t>Average Daily Flow (MGD)Percent Capacity in Use</t>
  </si>
  <si>
    <t>Average Daily BOD5 Load (lb/day)Design Basis or Rated Capacity</t>
  </si>
  <si>
    <t>Average Daily BOD5 Load (lb/day) 2017 Average</t>
  </si>
  <si>
    <t>Average Daily BOD5 Load (lb/day) Percent Capacity in Use</t>
  </si>
  <si>
    <t>Average Daily TSS Load (lb/day) Design Basis or Rated Capacity</t>
  </si>
  <si>
    <t>Average Daily TSS Load (lb/day) 2017 Average</t>
  </si>
  <si>
    <t>Average Daily TSS Load (lb/day) Percent Capacity in Use</t>
  </si>
  <si>
    <t>='Identifying Factors '!G326</t>
  </si>
  <si>
    <t>='Identifying Factors '!G327</t>
  </si>
  <si>
    <t>='Identifying Factors '!G328</t>
  </si>
  <si>
    <t>='Identifying Factors '!G329</t>
  </si>
  <si>
    <t>='Identifying Factors '!G330</t>
  </si>
  <si>
    <t>='Identifying Factors '!F336</t>
  </si>
  <si>
    <t>='Identifying Factors '!F337</t>
  </si>
  <si>
    <t>='Identifying Factors '!F338</t>
  </si>
  <si>
    <t>='Identifying Factors '!F339</t>
  </si>
  <si>
    <t>='Identifying Factors '!F340</t>
  </si>
  <si>
    <t>='Identifying Factors '!F341</t>
  </si>
  <si>
    <t>LAGOON</t>
  </si>
  <si>
    <t>Select Facility</t>
  </si>
  <si>
    <t>Collection &amp; Financial</t>
  </si>
  <si>
    <t>NonDischarging Lagoon &amp; Financial</t>
  </si>
  <si>
    <t>Discharging Lagoon &amp; Financial</t>
  </si>
  <si>
    <t xml:space="preserve">Mechanical &amp; Financial </t>
  </si>
  <si>
    <t>Collection &amp; NonDischarging Lagoon &amp; Financial</t>
  </si>
  <si>
    <t>Collection &amp; Discharging Lagoon &amp; Financial</t>
  </si>
  <si>
    <t xml:space="preserve">Collection &amp; Mechanical &amp; Financial </t>
  </si>
  <si>
    <r>
      <t>1</t>
    </r>
    <r>
      <rPr>
        <b/>
        <sz val="9"/>
        <rFont val="Arial"/>
        <family val="2"/>
      </rPr>
      <t>Asset Management</t>
    </r>
    <r>
      <rPr>
        <sz val="9"/>
        <rFont val="Arial"/>
        <family val="2"/>
      </rPr>
      <t xml:space="preserve"> – Any combination of management tools applied to physical assets of the sewer system with the objective of providing the required level of service in the most cost-effective manner. It incorporates asset lifecycle management tools, including depreciation, with the accountant's cost allocation process.</t>
    </r>
  </si>
  <si>
    <r>
      <t>2</t>
    </r>
    <r>
      <rPr>
        <b/>
        <sz val="9"/>
        <rFont val="Arial"/>
        <family val="2"/>
      </rPr>
      <t>Capital Facility Plan</t>
    </r>
    <r>
      <rPr>
        <sz val="9"/>
        <rFont val="Arial"/>
        <family val="2"/>
      </rPr>
      <t xml:space="preserve"> – An engineering report detailing the planning procedures including a comprehensive analysis to establish the need, scope, basis, viability and implementation schedule of proposed sewer system projects.</t>
    </r>
  </si>
  <si>
    <r>
      <rPr>
        <b/>
        <vertAlign val="superscript"/>
        <sz val="9"/>
        <rFont val="Arial"/>
        <family val="2"/>
      </rPr>
      <t>3</t>
    </r>
    <r>
      <rPr>
        <b/>
        <sz val="9"/>
        <rFont val="Arial"/>
        <family val="2"/>
      </rPr>
      <t>Capital Improvements</t>
    </r>
    <r>
      <rPr>
        <sz val="9"/>
        <rFont val="Arial"/>
        <family val="2"/>
      </rPr>
      <t xml:space="preserve"> - Addition of a permanent structural change or the restoration of a property that renews or improves its value, increases its useful life, or adapts it to new uses.</t>
    </r>
  </si>
  <si>
    <r>
      <t>4</t>
    </r>
    <r>
      <rPr>
        <b/>
        <sz val="9"/>
        <rFont val="Arial"/>
        <family val="2"/>
      </rPr>
      <t xml:space="preserve">Capital Improvement Reserve Fund </t>
    </r>
    <r>
      <rPr>
        <sz val="9"/>
        <rFont val="Arial"/>
        <family val="2"/>
      </rPr>
      <t>- A fund or account established for capital improvement projects.</t>
    </r>
  </si>
  <si>
    <r>
      <t>5</t>
    </r>
    <r>
      <rPr>
        <b/>
        <sz val="9"/>
        <rFont val="Arial"/>
        <family val="2"/>
      </rPr>
      <t xml:space="preserve">Debt Service </t>
    </r>
    <r>
      <rPr>
        <sz val="9"/>
        <rFont val="Arial"/>
        <family val="2"/>
      </rPr>
      <t>– A payment of interest and principal, usually due annually, made in repayment of a loan or bond obligation.</t>
    </r>
  </si>
  <si>
    <r>
      <rPr>
        <b/>
        <vertAlign val="superscript"/>
        <sz val="9"/>
        <rFont val="Arial"/>
        <family val="2"/>
      </rPr>
      <t>6</t>
    </r>
    <r>
      <rPr>
        <b/>
        <sz val="9"/>
        <rFont val="Arial"/>
        <family val="2"/>
      </rPr>
      <t xml:space="preserve">Debt Service Reserve Fund </t>
    </r>
    <r>
      <rPr>
        <sz val="9"/>
        <rFont val="Arial"/>
        <family val="2"/>
      </rPr>
      <t>- A fund or account established for use in making up deficiencies in bond repayment funds.</t>
    </r>
  </si>
  <si>
    <r>
      <rPr>
        <b/>
        <vertAlign val="superscript"/>
        <sz val="9"/>
        <rFont val="Arial"/>
        <family val="2"/>
      </rPr>
      <t>7</t>
    </r>
    <r>
      <rPr>
        <b/>
        <sz val="9"/>
        <rFont val="Arial"/>
        <family val="2"/>
      </rPr>
      <t xml:space="preserve">Equivalent Residential Connection (ERC) - </t>
    </r>
    <r>
      <rPr>
        <sz val="9"/>
        <rFont val="Arial"/>
        <family val="2"/>
      </rPr>
      <t>A unit of wastewater that incurs the same cost for operations and maintenance as the average volume of domestic waste discharged from a single family residence in the sewer system service area</t>
    </r>
  </si>
  <si>
    <r>
      <t>8</t>
    </r>
    <r>
      <rPr>
        <b/>
        <sz val="9"/>
        <rFont val="Arial"/>
        <family val="2"/>
      </rPr>
      <t xml:space="preserve">Impact Fee </t>
    </r>
    <r>
      <rPr>
        <sz val="9"/>
        <rFont val="Arial"/>
        <family val="2"/>
      </rPr>
      <t>– A fee established by ordinance to be imposed on new development for payment of capital costs associated with providing public services to the new development.</t>
    </r>
  </si>
  <si>
    <r>
      <t>9</t>
    </r>
    <r>
      <rPr>
        <b/>
        <sz val="9"/>
        <rFont val="Arial"/>
        <family val="2"/>
      </rPr>
      <t>Operation and Maintenance Costs</t>
    </r>
    <r>
      <rPr>
        <sz val="9"/>
        <rFont val="Arial"/>
        <family val="2"/>
      </rPr>
      <t xml:space="preserve"> - The total annual cost for management, operations and maintenance of sewer systems including labor and benefits, general and administrative overhead, materials, supplies, utilities, fuel, tools, etc. These costs do not include capital improvements costs or debt service. Repair and replacement costs for fixed assets may be included.</t>
    </r>
  </si>
  <si>
    <r>
      <t>10</t>
    </r>
    <r>
      <rPr>
        <b/>
        <sz val="9"/>
        <rFont val="Arial"/>
        <family val="2"/>
      </rPr>
      <t xml:space="preserve">Plan of Operations </t>
    </r>
    <r>
      <rPr>
        <sz val="9"/>
        <rFont val="Arial"/>
        <family val="2"/>
      </rPr>
      <t>– A plan summarizing the operational and financial requirements that the sewer system must meet to achieve its goals and purpose. The minimum requirements are established I UAC R137-3-1.8</t>
    </r>
  </si>
  <si>
    <r>
      <t>11</t>
    </r>
    <r>
      <rPr>
        <b/>
        <sz val="9"/>
        <rFont val="Arial"/>
        <family val="2"/>
      </rPr>
      <t xml:space="preserve">Rate Study – </t>
    </r>
    <r>
      <rPr>
        <sz val="9"/>
        <rFont val="Arial"/>
        <family val="2"/>
      </rPr>
      <t>A study that establishes the user charge(s) of a sewer system based on the required level of service and its cost.</t>
    </r>
  </si>
  <si>
    <r>
      <t>12</t>
    </r>
    <r>
      <rPr>
        <b/>
        <sz val="9"/>
        <rFont val="Arial"/>
        <family val="2"/>
      </rPr>
      <t>Repair and Replacement Costs</t>
    </r>
    <r>
      <rPr>
        <sz val="9"/>
        <rFont val="Arial"/>
        <family val="2"/>
      </rPr>
      <t xml:space="preserve"> - The annual cost to renew or replace fixed assets of the sewer system. Fixed assets are generally land, buildings and equipment. These are often major major costs not included in operations and maintenance budgets.</t>
    </r>
  </si>
  <si>
    <r>
      <t>13</t>
    </r>
    <r>
      <rPr>
        <b/>
        <sz val="9"/>
        <rFont val="Arial"/>
        <family val="2"/>
      </rPr>
      <t>Repair and Replacement Sinking Fund</t>
    </r>
    <r>
      <rPr>
        <sz val="9"/>
        <rFont val="Arial"/>
        <family val="2"/>
      </rPr>
      <t xml:space="preserve"> - A fund or account established for renewal or replacement of fixed assets.</t>
    </r>
  </si>
  <si>
    <r>
      <rPr>
        <b/>
        <vertAlign val="superscript"/>
        <sz val="9"/>
        <rFont val="Arial"/>
        <family val="2"/>
      </rPr>
      <t>14</t>
    </r>
    <r>
      <rPr>
        <b/>
        <sz val="9"/>
        <rFont val="Arial"/>
        <family val="2"/>
      </rPr>
      <t>Sewer Revenues</t>
    </r>
    <r>
      <rPr>
        <sz val="9"/>
        <rFont val="Arial"/>
        <family val="2"/>
      </rPr>
      <t xml:space="preserve"> - Income from user charges and other fees or taxes collected to pay the cost of sewer systems.</t>
    </r>
  </si>
  <si>
    <r>
      <rPr>
        <b/>
        <vertAlign val="superscript"/>
        <sz val="9"/>
        <rFont val="Arial"/>
        <family val="2"/>
      </rPr>
      <t>15</t>
    </r>
    <r>
      <rPr>
        <b/>
        <sz val="9"/>
        <rFont val="Arial"/>
        <family val="2"/>
      </rPr>
      <t>Sewer System</t>
    </r>
    <r>
      <rPr>
        <sz val="9"/>
        <rFont val="Arial"/>
        <family val="2"/>
      </rPr>
      <t xml:space="preserve"> - The collective of sewerage systems and treatment works operated by the public utility or sponsor.</t>
    </r>
  </si>
  <si>
    <r>
      <rPr>
        <b/>
        <vertAlign val="superscript"/>
        <sz val="9"/>
        <rFont val="Arial"/>
        <family val="2"/>
      </rPr>
      <t>16</t>
    </r>
    <r>
      <rPr>
        <b/>
        <sz val="9"/>
        <rFont val="Arial"/>
        <family val="2"/>
      </rPr>
      <t>User Charge</t>
    </r>
    <r>
      <rPr>
        <sz val="9"/>
        <rFont val="Arial"/>
        <family val="2"/>
      </rPr>
      <t xml:space="preserve"> - A fee established by ordinance and used to pay the cost of sewer systems. Different fees may be established for one or more classes of users. For purposes of this survey, user charge means the </t>
    </r>
    <r>
      <rPr>
        <u val="single"/>
        <sz val="9"/>
        <rFont val="Arial"/>
        <family val="2"/>
      </rPr>
      <t>annual average</t>
    </r>
    <r>
      <rPr>
        <sz val="9"/>
        <rFont val="Arial"/>
        <family val="2"/>
      </rPr>
      <t xml:space="preserve"> fee charges per sewer connection.</t>
    </r>
  </si>
  <si>
    <t>Please enter the date that this MWPP package was presented to your Board or Council</t>
  </si>
  <si>
    <t>SMALL LAGOON SYSTEM</t>
  </si>
  <si>
    <t xml:space="preserve">SUBMIT BY APRIL 16, 2018
Electronic Submittal:
 https://deq.utah.gov/ProgramsServices/services/submissions/index.htm
NOTE:  This questionnaire has been compiled for your benefit  to assist you in evaluating the technical and financial needs of your wastewater systems.  If you received financial assistance from the Water Quality Board, annual submittal of this report is a condition of that assistance.  Please answer questions as accurately as possible to give you the best evaluation of your facility.  If you need assistance please call Beth or Judy, Utah Division of Water Quality: (801) 536-4300. 
</t>
  </si>
  <si>
    <t xml:space="preserve">Save this file to your local computer. The digital MWPP form is built in Microsoft excel.  Please contact Beth or Judy if you cannot find your facility name or having trouble downloading your digital MWPP form.
You will need to fill all the yellow boxes with the appropriate information.  Several of the questions are Yes/No questions that require you to select the yellow cell and then click the small arrow drop down button to be able to select the appropriate answer. You may move through the worksheet by simply pressing tab to move from box to box. Hitting Enter within the form may cause you to skip over questions.  Please be sure to verify that all yellow boxes have been filled with the appropriate information.   Begin filling out the form by selecting the name of your facility from the dropdown menu. Please be sure to select the correct facility from the dropdown menu.  DWQ will only accept one form from each facility. Once you have entered all the appropriate information in all the yellow boxes the MWPP form is complete and you are ready to submit the completed MWPP package back to DWQ. Please be sure to save your completed form. Please do not submit your form until you have the date the MWPP was presented to your Board or Council completed.  You may not submit a second form with the date at a later time. DWQ will only accept one form from each facility. If you experience any trouble or have any questions please contact DWQ Engineering Section Staff.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</si>
</sst>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m/d/yy;@"/>
  </numFmts>
  <fonts count="87">
    <font>
      <sz val="10"/>
      <name val="Arial"/>
      <family val="0"/>
    </font>
    <font>
      <sz val="11"/>
      <color indexed="8"/>
      <name val="Calibri"/>
      <family val="2"/>
    </font>
    <font>
      <sz val="12"/>
      <name val="Arial"/>
      <family val="2"/>
    </font>
    <font>
      <sz val="8"/>
      <name val="Arial"/>
      <family val="2"/>
    </font>
    <font>
      <b/>
      <sz val="18"/>
      <name val="Arial"/>
      <family val="2"/>
    </font>
    <font>
      <b/>
      <sz val="20"/>
      <name val="Arial"/>
      <family val="2"/>
    </font>
    <font>
      <sz val="20"/>
      <name val="Arial"/>
      <family val="2"/>
    </font>
    <font>
      <sz val="72"/>
      <name val="Arial"/>
      <family val="2"/>
    </font>
    <font>
      <b/>
      <vertAlign val="superscript"/>
      <sz val="12"/>
      <name val="Arial"/>
      <family val="2"/>
    </font>
    <font>
      <b/>
      <sz val="12"/>
      <name val="Arial"/>
      <family val="2"/>
    </font>
    <font>
      <b/>
      <sz val="12"/>
      <color indexed="9"/>
      <name val="Arial"/>
      <family val="2"/>
    </font>
    <font>
      <vertAlign val="superscript"/>
      <sz val="12"/>
      <name val="Arial"/>
      <family val="2"/>
    </font>
    <font>
      <b/>
      <i/>
      <u val="single"/>
      <sz val="12"/>
      <name val="Arial"/>
      <family val="2"/>
    </font>
    <font>
      <b/>
      <i/>
      <sz val="12"/>
      <name val="Arial"/>
      <family val="2"/>
    </font>
    <font>
      <u val="single"/>
      <sz val="12"/>
      <name val="Arial"/>
      <family val="2"/>
    </font>
    <font>
      <b/>
      <sz val="22"/>
      <name val="Arial"/>
      <family val="2"/>
    </font>
    <font>
      <sz val="14"/>
      <name val="Arial"/>
      <family val="2"/>
    </font>
    <font>
      <b/>
      <sz val="14"/>
      <name val="Arial"/>
      <family val="2"/>
    </font>
    <font>
      <sz val="9"/>
      <name val="Arial"/>
      <family val="2"/>
    </font>
    <font>
      <b/>
      <sz val="9"/>
      <name val="Arial"/>
      <family val="2"/>
    </font>
    <font>
      <u val="single"/>
      <sz val="9"/>
      <name val="Arial"/>
      <family val="2"/>
    </font>
    <font>
      <i/>
      <sz val="12"/>
      <name val="Arial"/>
      <family val="2"/>
    </font>
    <font>
      <b/>
      <vertAlign val="superscript"/>
      <sz val="10"/>
      <name val="Arial"/>
      <family val="2"/>
    </font>
    <font>
      <b/>
      <sz val="10"/>
      <name val="Arial"/>
      <family val="2"/>
    </font>
    <font>
      <i/>
      <sz val="11"/>
      <name val="Arial"/>
      <family val="2"/>
    </font>
    <font>
      <i/>
      <sz val="10"/>
      <name val="Arial"/>
      <family val="2"/>
    </font>
    <font>
      <vertAlign val="subscript"/>
      <sz val="12"/>
      <name val="Arial"/>
      <family val="2"/>
    </font>
    <font>
      <b/>
      <vertAlign val="subscript"/>
      <sz val="12"/>
      <color indexed="9"/>
      <name val="Arial"/>
      <family val="2"/>
    </font>
    <font>
      <b/>
      <sz val="12"/>
      <color indexed="10"/>
      <name val="Arial"/>
      <family val="2"/>
    </font>
    <font>
      <i/>
      <sz val="14"/>
      <name val="Arial"/>
      <family val="2"/>
    </font>
    <font>
      <sz val="12"/>
      <color indexed="10"/>
      <name val="Arial"/>
      <family val="2"/>
    </font>
    <font>
      <sz val="11"/>
      <name val="Arial"/>
      <family val="2"/>
    </font>
    <font>
      <b/>
      <i/>
      <sz val="10"/>
      <name val="Arial"/>
      <family val="2"/>
    </font>
    <font>
      <i/>
      <sz val="8"/>
      <name val="Arial"/>
      <family val="2"/>
    </font>
    <font>
      <b/>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62"/>
      <name val="Arial"/>
      <family val="2"/>
    </font>
    <font>
      <b/>
      <sz val="10"/>
      <color indexed="9"/>
      <name val="Arial"/>
      <family val="2"/>
    </font>
    <font>
      <i/>
      <sz val="12"/>
      <color indexed="10"/>
      <name val="Arial"/>
      <family val="2"/>
    </font>
    <font>
      <sz val="10"/>
      <color indexed="9"/>
      <name val="Arial"/>
      <family val="2"/>
    </font>
    <font>
      <sz val="12"/>
      <color indexed="9"/>
      <name val="Arial"/>
      <family val="2"/>
    </font>
    <font>
      <b/>
      <sz val="9"/>
      <color indexed="62"/>
      <name val="Arial"/>
      <family val="2"/>
    </font>
    <font>
      <sz val="12"/>
      <color indexed="26"/>
      <name val="Arial"/>
      <family val="2"/>
    </font>
    <font>
      <b/>
      <sz val="20"/>
      <color indexed="6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2"/>
      <color theme="3"/>
      <name val="Arial"/>
      <family val="2"/>
    </font>
    <font>
      <b/>
      <sz val="10"/>
      <color theme="0"/>
      <name val="Arial"/>
      <family val="2"/>
    </font>
    <font>
      <i/>
      <sz val="12"/>
      <color rgb="FFFF0000"/>
      <name val="Arial"/>
      <family val="2"/>
    </font>
    <font>
      <sz val="10"/>
      <color theme="0"/>
      <name val="Arial"/>
      <family val="2"/>
    </font>
    <font>
      <sz val="12"/>
      <color theme="0"/>
      <name val="Arial"/>
      <family val="2"/>
    </font>
    <font>
      <b/>
      <sz val="12"/>
      <color rgb="FFFF0000"/>
      <name val="Arial"/>
      <family val="2"/>
    </font>
    <font>
      <b/>
      <sz val="9"/>
      <color theme="3"/>
      <name val="Arial"/>
      <family val="2"/>
    </font>
    <font>
      <sz val="12"/>
      <color theme="6" tint="0.7999799847602844"/>
      <name val="Arial"/>
      <family val="2"/>
    </font>
    <font>
      <b/>
      <sz val="20"/>
      <color theme="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34963"/>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600291252136"/>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B86A3"/>
        <bgColor indexed="64"/>
      </patternFill>
    </fill>
    <fill>
      <patternFill patternType="solid">
        <fgColor theme="0" tint="-0.14995999634265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top/>
      <bottom style="thin"/>
    </border>
    <border>
      <left/>
      <right/>
      <top/>
      <bottom style="thin"/>
    </border>
    <border>
      <left style="thin"/>
      <right/>
      <top style="thin"/>
      <bottom/>
    </border>
    <border>
      <left/>
      <right/>
      <top style="thin"/>
      <bottom/>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top style="thin">
        <color indexed="22"/>
      </top>
      <bottom/>
    </border>
    <border>
      <left/>
      <right style="thin"/>
      <top style="thin"/>
      <bottom style="thin"/>
    </border>
    <border>
      <left/>
      <right style="thin"/>
      <top style="thin"/>
      <bottom/>
    </border>
    <border>
      <left/>
      <right style="thin"/>
      <top/>
      <bottom/>
    </border>
    <border>
      <left/>
      <right/>
      <top/>
      <bottom style="double"/>
    </border>
    <border>
      <left/>
      <right style="thin"/>
      <top/>
      <bottom style="thin"/>
    </border>
    <border>
      <left style="thin"/>
      <right/>
      <top style="thin"/>
      <bottom style="medium">
        <color theme="4" tint="0.39998000860214233"/>
      </bottom>
    </border>
    <border>
      <left/>
      <right/>
      <top style="thin"/>
      <bottom style="medium">
        <color theme="4" tint="0.39998000860214233"/>
      </bottom>
    </border>
    <border>
      <left/>
      <right style="thin"/>
      <top style="thin"/>
      <bottom style="medium">
        <color theme="4" tint="0.39998000860214233"/>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color theme="4" tint="0.39998000860214233"/>
      </top>
      <bottom/>
    </border>
    <border>
      <left/>
      <right/>
      <top style="medium">
        <color theme="4" tint="0.39998000860214233"/>
      </top>
      <bottom/>
    </border>
    <border>
      <left/>
      <right style="thin"/>
      <top style="medium">
        <color theme="4" tint="0.39998000860214233"/>
      </top>
      <bottom/>
    </border>
    <border>
      <left style="thin"/>
      <right/>
      <top/>
      <bottom style="medium"/>
    </border>
    <border>
      <left/>
      <right/>
      <top/>
      <bottom style="medium"/>
    </border>
    <border>
      <left/>
      <right style="thin"/>
      <top/>
      <bottom style="medium"/>
    </border>
    <border>
      <left style="thin"/>
      <right/>
      <top style="medium"/>
      <bottom style="medium"/>
    </border>
    <border>
      <left/>
      <right/>
      <top style="medium"/>
      <bottom style="medium"/>
    </border>
    <border>
      <left/>
      <right style="thin"/>
      <top style="medium"/>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48">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9" fillId="6" borderId="0" xfId="0" applyFont="1" applyFill="1" applyAlignment="1" applyProtection="1">
      <alignment/>
      <protection/>
    </xf>
    <xf numFmtId="0" fontId="9" fillId="6" borderId="10" xfId="0" applyFont="1" applyFill="1" applyBorder="1" applyAlignment="1" applyProtection="1">
      <alignment horizontal="left"/>
      <protection/>
    </xf>
    <xf numFmtId="0" fontId="9" fillId="6" borderId="0" xfId="0" applyFont="1" applyFill="1" applyBorder="1" applyAlignment="1" applyProtection="1">
      <alignment horizontal="center" vertical="center"/>
      <protection/>
    </xf>
    <xf numFmtId="0" fontId="9" fillId="6" borderId="10" xfId="0" applyFont="1" applyFill="1" applyBorder="1" applyAlignment="1" applyProtection="1">
      <alignment horizontal="left" vertical="top"/>
      <protection/>
    </xf>
    <xf numFmtId="0" fontId="9" fillId="6" borderId="0" xfId="0" applyFont="1" applyFill="1" applyBorder="1" applyAlignment="1" applyProtection="1">
      <alignment vertical="top" wrapText="1"/>
      <protection/>
    </xf>
    <xf numFmtId="0" fontId="9" fillId="6" borderId="0" xfId="0" applyFont="1" applyFill="1" applyBorder="1" applyAlignment="1" applyProtection="1">
      <alignment horizontal="center" vertical="center" wrapText="1"/>
      <protection/>
    </xf>
    <xf numFmtId="0" fontId="9" fillId="5" borderId="0" xfId="0" applyFont="1" applyFill="1" applyBorder="1" applyAlignment="1" applyProtection="1">
      <alignment horizontal="left" vertical="top" wrapText="1"/>
      <protection/>
    </xf>
    <xf numFmtId="0" fontId="9" fillId="5" borderId="0" xfId="0" applyFont="1" applyFill="1" applyBorder="1" applyAlignment="1" applyProtection="1">
      <alignment vertical="top" wrapText="1"/>
      <protection/>
    </xf>
    <xf numFmtId="0" fontId="77" fillId="33" borderId="11" xfId="0" applyFont="1" applyFill="1" applyBorder="1" applyAlignment="1" applyProtection="1">
      <alignment horizontal="center" vertical="center" wrapText="1"/>
      <protection/>
    </xf>
    <xf numFmtId="0" fontId="9" fillId="5" borderId="10" xfId="0" applyFont="1" applyFill="1" applyBorder="1" applyAlignment="1" applyProtection="1">
      <alignment horizontal="left"/>
      <protection/>
    </xf>
    <xf numFmtId="0" fontId="77" fillId="33" borderId="11" xfId="0" applyFont="1" applyFill="1" applyBorder="1" applyAlignment="1" applyProtection="1">
      <alignment horizontal="left"/>
      <protection/>
    </xf>
    <xf numFmtId="0" fontId="9" fillId="5" borderId="10" xfId="0" applyFont="1" applyFill="1" applyBorder="1" applyAlignment="1" applyProtection="1">
      <alignment horizontal="left" indent="1"/>
      <protection/>
    </xf>
    <xf numFmtId="0" fontId="9" fillId="5" borderId="0" xfId="0" applyFont="1" applyFill="1" applyBorder="1" applyAlignment="1" applyProtection="1">
      <alignment horizontal="left" indent="1"/>
      <protection/>
    </xf>
    <xf numFmtId="0" fontId="9" fillId="34" borderId="10" xfId="0" applyFont="1" applyFill="1" applyBorder="1" applyAlignment="1" applyProtection="1">
      <alignment horizontal="left"/>
      <protection/>
    </xf>
    <xf numFmtId="0" fontId="9" fillId="3" borderId="10" xfId="0" applyFont="1" applyFill="1" applyBorder="1" applyAlignment="1" applyProtection="1">
      <alignment horizontal="left"/>
      <protection/>
    </xf>
    <xf numFmtId="0" fontId="9" fillId="3" borderId="10" xfId="0" applyFont="1" applyFill="1" applyBorder="1" applyAlignment="1" applyProtection="1">
      <alignment horizontal="left" indent="1"/>
      <protection/>
    </xf>
    <xf numFmtId="0" fontId="9" fillId="3" borderId="0" xfId="0" applyFont="1" applyFill="1" applyBorder="1" applyAlignment="1" applyProtection="1">
      <alignment horizontal="center" vertical="center"/>
      <protection/>
    </xf>
    <xf numFmtId="0" fontId="9" fillId="3" borderId="0" xfId="0" applyFont="1" applyFill="1" applyBorder="1" applyAlignment="1" applyProtection="1">
      <alignment/>
      <protection/>
    </xf>
    <xf numFmtId="0" fontId="9" fillId="3" borderId="12" xfId="0" applyFont="1" applyFill="1" applyBorder="1" applyAlignment="1" applyProtection="1">
      <alignment horizontal="left" vertical="top" wrapText="1"/>
      <protection/>
    </xf>
    <xf numFmtId="49" fontId="16" fillId="35" borderId="0" xfId="0" applyNumberFormat="1" applyFont="1" applyFill="1" applyBorder="1" applyAlignment="1" applyProtection="1">
      <alignment horizontal="left"/>
      <protection/>
    </xf>
    <xf numFmtId="0" fontId="9" fillId="36" borderId="13" xfId="0" applyNumberFormat="1" applyFont="1" applyFill="1" applyBorder="1" applyAlignment="1" applyProtection="1">
      <alignment horizontal="right" vertical="center" wrapText="1"/>
      <protection/>
    </xf>
    <xf numFmtId="0" fontId="9" fillId="36" borderId="14" xfId="0" applyFont="1" applyFill="1" applyBorder="1" applyAlignment="1" applyProtection="1">
      <alignment horizontal="left"/>
      <protection/>
    </xf>
    <xf numFmtId="0" fontId="9" fillId="0" borderId="0" xfId="0" applyNumberFormat="1" applyFont="1" applyFill="1" applyBorder="1" applyAlignment="1" applyProtection="1">
      <alignment horizontal="right" vertical="center" wrapText="1"/>
      <protection/>
    </xf>
    <xf numFmtId="0" fontId="10" fillId="0" borderId="0" xfId="0" applyFont="1" applyFill="1" applyBorder="1" applyAlignment="1" applyProtection="1">
      <alignment horizontal="center"/>
      <protection/>
    </xf>
    <xf numFmtId="0" fontId="78" fillId="0" borderId="0" xfId="50" applyFont="1" applyFill="1" applyBorder="1" applyAlignment="1" applyProtection="1">
      <alignment/>
      <protection/>
    </xf>
    <xf numFmtId="0" fontId="9" fillId="0" borderId="0" xfId="0" applyFont="1" applyFill="1" applyBorder="1" applyAlignment="1" applyProtection="1">
      <alignment horizontal="left" vertical="top" wrapText="1"/>
      <protection/>
    </xf>
    <xf numFmtId="0" fontId="9" fillId="36" borderId="10" xfId="0" applyFont="1" applyFill="1" applyBorder="1" applyAlignment="1" applyProtection="1">
      <alignment horizontal="left"/>
      <protection/>
    </xf>
    <xf numFmtId="0" fontId="7" fillId="0" borderId="0" xfId="0" applyFont="1" applyFill="1" applyBorder="1" applyAlignment="1" applyProtection="1">
      <alignment/>
      <protection/>
    </xf>
    <xf numFmtId="0" fontId="9" fillId="6" borderId="13" xfId="0" applyNumberFormat="1" applyFont="1" applyFill="1" applyBorder="1" applyAlignment="1" applyProtection="1">
      <alignment horizontal="right" vertical="center" wrapText="1"/>
      <protection/>
    </xf>
    <xf numFmtId="0" fontId="9" fillId="6" borderId="14" xfId="0" applyFont="1" applyFill="1" applyBorder="1" applyAlignment="1" applyProtection="1">
      <alignment horizontal="left" indent="1"/>
      <protection/>
    </xf>
    <xf numFmtId="0" fontId="9" fillId="6" borderId="15" xfId="0" applyFont="1" applyFill="1" applyBorder="1" applyAlignment="1" applyProtection="1">
      <alignment horizontal="left" indent="1"/>
      <protection/>
    </xf>
    <xf numFmtId="0" fontId="78" fillId="0" borderId="0" xfId="5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protection/>
    </xf>
    <xf numFmtId="0" fontId="78" fillId="0" borderId="0" xfId="50" applyFont="1" applyFill="1" applyBorder="1" applyAlignment="1" applyProtection="1">
      <alignment/>
      <protection/>
    </xf>
    <xf numFmtId="0" fontId="9" fillId="5" borderId="13"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78" fillId="0" borderId="0" xfId="50" applyFont="1" applyFill="1" applyBorder="1" applyAlignment="1" applyProtection="1">
      <alignment horizontal="center" vertical="center"/>
      <protection/>
    </xf>
    <xf numFmtId="0" fontId="9" fillId="34" borderId="0" xfId="0" applyNumberFormat="1" applyFont="1" applyFill="1" applyBorder="1" applyAlignment="1" applyProtection="1">
      <alignment horizontal="right" vertical="center" wrapText="1"/>
      <protection/>
    </xf>
    <xf numFmtId="0" fontId="9" fillId="34" borderId="14" xfId="0" applyFont="1" applyFill="1" applyBorder="1" applyAlignment="1" applyProtection="1">
      <alignment horizontal="left" indent="1"/>
      <protection/>
    </xf>
    <xf numFmtId="0" fontId="9" fillId="34" borderId="15" xfId="0" applyFont="1" applyFill="1" applyBorder="1" applyAlignment="1" applyProtection="1">
      <alignment horizontal="left" indent="1"/>
      <protection/>
    </xf>
    <xf numFmtId="0" fontId="77" fillId="33" borderId="16" xfId="0"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wrapText="1"/>
      <protection/>
    </xf>
    <xf numFmtId="0" fontId="9" fillId="3" borderId="0" xfId="0" applyNumberFormat="1"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top" wrapText="1"/>
      <protection/>
    </xf>
    <xf numFmtId="0" fontId="16" fillId="0" borderId="0" xfId="0" applyFont="1" applyFill="1" applyBorder="1" applyAlignment="1" applyProtection="1">
      <alignment vertical="center" wrapText="1"/>
      <protection/>
    </xf>
    <xf numFmtId="0" fontId="2" fillId="0" borderId="0" xfId="0" applyFont="1" applyFill="1" applyBorder="1" applyAlignment="1" applyProtection="1">
      <alignment/>
      <protection/>
    </xf>
    <xf numFmtId="0" fontId="78" fillId="0" borderId="0" xfId="52" applyFont="1" applyFill="1" applyBorder="1" applyAlignment="1" applyProtection="1">
      <alignment horizontal="left" vertical="top" wrapText="1"/>
      <protection/>
    </xf>
    <xf numFmtId="0" fontId="78" fillId="0" borderId="0" xfId="52" applyFont="1" applyFill="1" applyBorder="1" applyAlignment="1" applyProtection="1">
      <alignment horizontal="center" vertical="center" wrapText="1"/>
      <protection/>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center" wrapText="1"/>
      <protection/>
    </xf>
    <xf numFmtId="0" fontId="9" fillId="6" borderId="0" xfId="0" applyFont="1" applyFill="1" applyBorder="1" applyAlignment="1" applyProtection="1">
      <alignment vertical="top"/>
      <protection/>
    </xf>
    <xf numFmtId="0" fontId="78" fillId="0" borderId="0" xfId="50" applyFont="1" applyFill="1" applyBorder="1" applyAlignment="1" applyProtection="1">
      <alignment vertical="top" wrapText="1"/>
      <protection/>
    </xf>
    <xf numFmtId="0" fontId="9" fillId="34" borderId="0" xfId="0" applyFont="1" applyFill="1" applyBorder="1" applyAlignment="1" applyProtection="1">
      <alignment horizontal="left" vertical="top" wrapText="1"/>
      <protection/>
    </xf>
    <xf numFmtId="0" fontId="9" fillId="34" borderId="0" xfId="0" applyFont="1" applyFill="1" applyBorder="1" applyAlignment="1" applyProtection="1">
      <alignment vertical="top" wrapText="1"/>
      <protection/>
    </xf>
    <xf numFmtId="0" fontId="9" fillId="3" borderId="0" xfId="0" applyFont="1" applyFill="1" applyBorder="1" applyAlignment="1" applyProtection="1">
      <alignment horizontal="left" vertical="top" wrapText="1"/>
      <protection/>
    </xf>
    <xf numFmtId="0" fontId="9" fillId="3" borderId="0" xfId="0" applyFont="1" applyFill="1" applyBorder="1" applyAlignment="1" applyProtection="1">
      <alignment vertical="top" wrapText="1"/>
      <protection/>
    </xf>
    <xf numFmtId="0" fontId="2" fillId="5" borderId="12" xfId="0" applyFont="1" applyFill="1" applyBorder="1" applyAlignment="1" applyProtection="1">
      <alignment horizontal="left" vertical="top" wrapText="1"/>
      <protection/>
    </xf>
    <xf numFmtId="0" fontId="0" fillId="0" borderId="0" xfId="0" applyFont="1" applyAlignment="1">
      <alignment/>
    </xf>
    <xf numFmtId="0" fontId="2" fillId="34" borderId="12" xfId="0" applyFont="1" applyFill="1" applyBorder="1" applyAlignment="1" applyProtection="1">
      <alignment horizontal="left" vertical="top" wrapText="1"/>
      <protection/>
    </xf>
    <xf numFmtId="0" fontId="24" fillId="3" borderId="0" xfId="0" applyFont="1" applyFill="1" applyBorder="1" applyAlignment="1" applyProtection="1">
      <alignment horizontal="center" vertical="center" wrapText="1"/>
      <protection/>
    </xf>
    <xf numFmtId="0" fontId="21" fillId="6" borderId="0" xfId="0" applyFont="1" applyFill="1" applyBorder="1" applyAlignment="1" applyProtection="1">
      <alignment horizontal="center" vertical="center" wrapText="1"/>
      <protection/>
    </xf>
    <xf numFmtId="0" fontId="2" fillId="34" borderId="10" xfId="0" applyFont="1" applyFill="1" applyBorder="1" applyAlignment="1" applyProtection="1">
      <alignment horizontal="left" vertical="top" wrapText="1"/>
      <protection/>
    </xf>
    <xf numFmtId="0" fontId="2" fillId="34" borderId="0" xfId="0" applyFont="1" applyFill="1" applyBorder="1" applyAlignment="1" applyProtection="1">
      <alignment horizontal="center" vertical="center" wrapText="1"/>
      <protection/>
    </xf>
    <xf numFmtId="0" fontId="21" fillId="6" borderId="0" xfId="0" applyFont="1" applyFill="1" applyBorder="1" applyAlignment="1" applyProtection="1">
      <alignment horizontal="left" vertical="center" wrapText="1"/>
      <protection/>
    </xf>
    <xf numFmtId="0" fontId="23" fillId="34" borderId="14"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2" fillId="3" borderId="0" xfId="0" applyFont="1" applyFill="1" applyBorder="1" applyAlignment="1" applyProtection="1">
      <alignment horizontal="center" vertical="center"/>
      <protection/>
    </xf>
    <xf numFmtId="0" fontId="23" fillId="3" borderId="14" xfId="0" applyFont="1" applyFill="1" applyBorder="1" applyAlignment="1" applyProtection="1">
      <alignment horizontal="center" vertical="center" wrapText="1"/>
      <protection/>
    </xf>
    <xf numFmtId="0" fontId="9" fillId="3" borderId="12" xfId="0" applyFont="1" applyFill="1" applyBorder="1" applyAlignment="1" applyProtection="1">
      <alignment horizontal="center" vertical="center" wrapText="1"/>
      <protection/>
    </xf>
    <xf numFmtId="0" fontId="77" fillId="37" borderId="12" xfId="0" applyFont="1" applyFill="1" applyBorder="1" applyAlignment="1" applyProtection="1">
      <alignment horizontal="left" indent="1"/>
      <protection/>
    </xf>
    <xf numFmtId="0" fontId="77" fillId="37" borderId="13" xfId="0" applyFont="1" applyFill="1" applyBorder="1" applyAlignment="1" applyProtection="1">
      <alignment horizontal="center" vertical="center"/>
      <protection/>
    </xf>
    <xf numFmtId="0" fontId="77" fillId="37" borderId="13" xfId="0" applyFont="1" applyFill="1" applyBorder="1" applyAlignment="1" applyProtection="1">
      <alignment horizontal="center"/>
      <protection/>
    </xf>
    <xf numFmtId="0" fontId="2" fillId="6" borderId="13" xfId="0" applyFont="1" applyFill="1" applyBorder="1" applyAlignment="1" applyProtection="1">
      <alignment horizontal="center" vertical="center"/>
      <protection/>
    </xf>
    <xf numFmtId="0" fontId="79" fillId="33" borderId="11" xfId="0"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protection locked="0"/>
    </xf>
    <xf numFmtId="0" fontId="80" fillId="6" borderId="10" xfId="0" applyFont="1" applyFill="1" applyBorder="1" applyAlignment="1" applyProtection="1">
      <alignment horizontal="left"/>
      <protection/>
    </xf>
    <xf numFmtId="0" fontId="80" fillId="5" borderId="10" xfId="0" applyFont="1" applyFill="1" applyBorder="1" applyAlignment="1" applyProtection="1">
      <alignment horizontal="left"/>
      <protection/>
    </xf>
    <xf numFmtId="0" fontId="80" fillId="34" borderId="10" xfId="0" applyFont="1" applyFill="1" applyBorder="1" applyAlignment="1" applyProtection="1">
      <alignment horizontal="left"/>
      <protection/>
    </xf>
    <xf numFmtId="0" fontId="2" fillId="5" borderId="10" xfId="0" applyFont="1" applyFill="1" applyBorder="1" applyAlignment="1" applyProtection="1">
      <alignment horizontal="left"/>
      <protection/>
    </xf>
    <xf numFmtId="0" fontId="2" fillId="34" borderId="10" xfId="0" applyFont="1" applyFill="1" applyBorder="1" applyAlignment="1" applyProtection="1">
      <alignment horizontal="left"/>
      <protection/>
    </xf>
    <xf numFmtId="0" fontId="9" fillId="39" borderId="0" xfId="0" applyFont="1" applyFill="1" applyAlignment="1" applyProtection="1">
      <alignment/>
      <protection/>
    </xf>
    <xf numFmtId="0" fontId="2" fillId="34" borderId="11" xfId="0" applyFont="1" applyFill="1" applyBorder="1" applyAlignment="1">
      <alignment horizontal="right" vertical="center" wrapText="1"/>
    </xf>
    <xf numFmtId="0" fontId="2" fillId="38" borderId="11"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xf>
    <xf numFmtId="0" fontId="2" fillId="3" borderId="17" xfId="0" applyFont="1" applyFill="1" applyBorder="1" applyAlignment="1" applyProtection="1">
      <alignment horizontal="left"/>
      <protection/>
    </xf>
    <xf numFmtId="0" fontId="2" fillId="3" borderId="10" xfId="0" applyFont="1" applyFill="1" applyBorder="1" applyAlignment="1" applyProtection="1">
      <alignment horizontal="left"/>
      <protection/>
    </xf>
    <xf numFmtId="0" fontId="9" fillId="34" borderId="12" xfId="0" applyFont="1" applyFill="1" applyBorder="1" applyAlignment="1" applyProtection="1">
      <alignment horizontal="left" vertical="center" wrapText="1"/>
      <protection/>
    </xf>
    <xf numFmtId="0" fontId="2" fillId="3" borderId="11" xfId="0" applyFont="1" applyFill="1" applyBorder="1" applyAlignment="1">
      <alignment horizontal="left" vertical="center" wrapText="1"/>
    </xf>
    <xf numFmtId="0" fontId="2" fillId="34" borderId="0" xfId="0" applyFont="1" applyFill="1" applyBorder="1" applyAlignment="1" applyProtection="1">
      <alignment horizontal="left" vertical="center"/>
      <protection/>
    </xf>
    <xf numFmtId="0" fontId="2" fillId="5" borderId="0" xfId="0" applyFont="1" applyFill="1" applyBorder="1" applyAlignment="1" applyProtection="1">
      <alignment horizontal="left" vertical="top"/>
      <protection/>
    </xf>
    <xf numFmtId="0" fontId="2" fillId="6" borderId="0" xfId="0" applyFont="1" applyFill="1" applyBorder="1" applyAlignment="1" applyProtection="1">
      <alignment horizontal="left" vertical="top"/>
      <protection/>
    </xf>
    <xf numFmtId="0" fontId="2" fillId="3" borderId="0" xfId="0" applyFont="1" applyFill="1" applyBorder="1" applyAlignment="1" applyProtection="1">
      <alignment horizontal="left" vertical="center"/>
      <protection/>
    </xf>
    <xf numFmtId="0" fontId="19" fillId="6" borderId="14" xfId="0" applyFont="1" applyFill="1" applyBorder="1" applyAlignment="1" applyProtection="1">
      <alignment horizontal="center" vertical="center" wrapText="1"/>
      <protection/>
    </xf>
    <xf numFmtId="0" fontId="19" fillId="6" borderId="12" xfId="0" applyFont="1" applyFill="1" applyBorder="1" applyAlignment="1" applyProtection="1">
      <alignment horizontal="center" vertical="center"/>
      <protection/>
    </xf>
    <xf numFmtId="0" fontId="19" fillId="5" borderId="14" xfId="0" applyFont="1" applyFill="1" applyBorder="1" applyAlignment="1" applyProtection="1">
      <alignment horizontal="center" vertical="center" wrapText="1"/>
      <protection/>
    </xf>
    <xf numFmtId="0" fontId="19" fillId="5" borderId="12" xfId="0" applyFont="1" applyFill="1" applyBorder="1" applyAlignment="1" applyProtection="1">
      <alignment horizontal="center" vertical="center"/>
      <protection/>
    </xf>
    <xf numFmtId="0" fontId="2" fillId="3" borderId="0" xfId="0" applyFont="1" applyFill="1" applyBorder="1" applyAlignment="1" applyProtection="1">
      <alignment horizontal="left" vertical="top" wrapText="1"/>
      <protection/>
    </xf>
    <xf numFmtId="0" fontId="21" fillId="6" borderId="10" xfId="0" applyFont="1" applyFill="1" applyBorder="1" applyAlignment="1" applyProtection="1">
      <alignment horizontal="left" vertical="top" wrapText="1"/>
      <protection/>
    </xf>
    <xf numFmtId="0" fontId="2" fillId="6" borderId="10" xfId="0" applyFont="1" applyFill="1" applyBorder="1" applyAlignment="1" applyProtection="1">
      <alignment horizontal="left" vertical="top" wrapText="1"/>
      <protection/>
    </xf>
    <xf numFmtId="0" fontId="2" fillId="3" borderId="10" xfId="0" applyFont="1" applyFill="1" applyBorder="1" applyAlignment="1" applyProtection="1">
      <alignment horizontal="left" wrapText="1"/>
      <protection/>
    </xf>
    <xf numFmtId="0" fontId="2" fillId="6" borderId="10" xfId="0" applyFont="1" applyFill="1" applyBorder="1" applyAlignment="1" applyProtection="1">
      <alignment horizontal="left" vertical="center" wrapText="1"/>
      <protection/>
    </xf>
    <xf numFmtId="0" fontId="2" fillId="6" borderId="0" xfId="0" applyFont="1" applyFill="1" applyBorder="1" applyAlignment="1" applyProtection="1" quotePrefix="1">
      <alignment horizontal="center" vertical="center"/>
      <protection/>
    </xf>
    <xf numFmtId="0" fontId="78" fillId="0" borderId="10" xfId="52" applyFont="1" applyBorder="1" applyAlignment="1" applyProtection="1">
      <alignment horizontal="center" vertical="center" wrapText="1"/>
      <protection/>
    </xf>
    <xf numFmtId="0" fontId="22" fillId="0" borderId="10" xfId="0" applyFont="1" applyBorder="1" applyAlignment="1" applyProtection="1">
      <alignment horizontal="left" vertical="top" wrapText="1"/>
      <protection/>
    </xf>
    <xf numFmtId="0" fontId="23" fillId="0" borderId="10" xfId="0" applyFont="1" applyBorder="1" applyAlignment="1" applyProtection="1">
      <alignment horizontal="left" vertical="top" wrapText="1"/>
      <protection/>
    </xf>
    <xf numFmtId="0" fontId="22" fillId="0" borderId="10" xfId="0" applyFont="1" applyBorder="1" applyAlignment="1" applyProtection="1">
      <alignment vertical="top" wrapText="1"/>
      <protection/>
    </xf>
    <xf numFmtId="0" fontId="9" fillId="0" borderId="10" xfId="0" applyFont="1" applyBorder="1" applyAlignment="1" applyProtection="1">
      <alignment horizontal="center" vertical="center" wrapText="1"/>
      <protection/>
    </xf>
    <xf numFmtId="0" fontId="9" fillId="36" borderId="10" xfId="0" applyNumberFormat="1" applyFont="1" applyFill="1" applyBorder="1" applyAlignment="1" applyProtection="1">
      <alignment horizontal="right" vertical="center"/>
      <protection/>
    </xf>
    <xf numFmtId="0" fontId="77" fillId="40" borderId="10" xfId="0" applyFont="1" applyFill="1" applyBorder="1" applyAlignment="1" applyProtection="1">
      <alignment horizontal="center" vertical="center"/>
      <protection/>
    </xf>
    <xf numFmtId="0" fontId="81" fillId="40" borderId="10" xfId="0" applyFont="1" applyFill="1" applyBorder="1" applyAlignment="1" applyProtection="1">
      <alignment horizontal="center" vertical="center"/>
      <protection/>
    </xf>
    <xf numFmtId="0" fontId="78" fillId="36" borderId="10" xfId="73" applyFont="1" applyFill="1" applyBorder="1" applyAlignment="1" applyProtection="1">
      <alignment horizontal="center" vertical="center"/>
      <protection/>
    </xf>
    <xf numFmtId="0" fontId="9" fillId="6" borderId="10" xfId="0" applyNumberFormat="1" applyFont="1" applyFill="1" applyBorder="1" applyAlignment="1" applyProtection="1">
      <alignment horizontal="right" vertical="center"/>
      <protection/>
    </xf>
    <xf numFmtId="0" fontId="81" fillId="37" borderId="10" xfId="0" applyFont="1" applyFill="1" applyBorder="1" applyAlignment="1" applyProtection="1">
      <alignment/>
      <protection/>
    </xf>
    <xf numFmtId="0" fontId="2" fillId="6" borderId="10" xfId="0" applyFont="1" applyFill="1" applyBorder="1" applyAlignment="1" applyProtection="1" quotePrefix="1">
      <alignment horizontal="center" vertical="center"/>
      <protection/>
    </xf>
    <xf numFmtId="0" fontId="77" fillId="37" borderId="10" xfId="0" applyFont="1" applyFill="1" applyBorder="1" applyAlignment="1" applyProtection="1">
      <alignment horizontal="center" vertical="center"/>
      <protection/>
    </xf>
    <xf numFmtId="0" fontId="9" fillId="6" borderId="10" xfId="0" applyFont="1" applyFill="1" applyBorder="1" applyAlignment="1" applyProtection="1">
      <alignment horizontal="center" vertical="center"/>
      <protection/>
    </xf>
    <xf numFmtId="0" fontId="0" fillId="6" borderId="10" xfId="0" applyFont="1" applyFill="1" applyBorder="1" applyAlignment="1" applyProtection="1">
      <alignment/>
      <protection/>
    </xf>
    <xf numFmtId="0" fontId="81" fillId="40" borderId="10" xfId="0" applyFont="1" applyFill="1" applyBorder="1" applyAlignment="1" applyProtection="1">
      <alignment/>
      <protection/>
    </xf>
    <xf numFmtId="0" fontId="10" fillId="33" borderId="10" xfId="0" applyFont="1" applyFill="1" applyBorder="1" applyAlignment="1" applyProtection="1">
      <alignment horizontal="center"/>
      <protection/>
    </xf>
    <xf numFmtId="0" fontId="9" fillId="40" borderId="10" xfId="0" applyFont="1" applyFill="1" applyBorder="1" applyAlignment="1" applyProtection="1">
      <alignment horizontal="center" vertical="center"/>
      <protection/>
    </xf>
    <xf numFmtId="0" fontId="9" fillId="6" borderId="10" xfId="0" applyFont="1" applyFill="1" applyBorder="1" applyAlignment="1" applyProtection="1">
      <alignment vertical="top"/>
      <protection/>
    </xf>
    <xf numFmtId="0" fontId="9" fillId="6" borderId="10" xfId="0" applyFont="1" applyFill="1" applyBorder="1" applyAlignment="1" applyProtection="1">
      <alignment vertical="top" wrapText="1"/>
      <protection/>
    </xf>
    <xf numFmtId="0" fontId="78" fillId="6" borderId="10" xfId="50" applyFont="1" applyFill="1" applyBorder="1" applyAlignment="1" applyProtection="1">
      <alignment horizontal="center" vertical="top" wrapText="1"/>
      <protection/>
    </xf>
    <xf numFmtId="0" fontId="9" fillId="6" borderId="10" xfId="0" applyFont="1" applyFill="1" applyBorder="1" applyAlignment="1" applyProtection="1">
      <alignment horizontal="center" vertical="center" wrapText="1"/>
      <protection/>
    </xf>
    <xf numFmtId="0" fontId="9" fillId="5" borderId="10" xfId="0" applyFont="1" applyFill="1" applyBorder="1" applyAlignment="1" applyProtection="1">
      <alignment horizontal="center" vertical="center" wrapText="1"/>
      <protection/>
    </xf>
    <xf numFmtId="0" fontId="9" fillId="5" borderId="10" xfId="0" applyNumberFormat="1" applyFont="1" applyFill="1" applyBorder="1" applyAlignment="1" applyProtection="1">
      <alignment horizontal="right" vertical="center"/>
      <protection/>
    </xf>
    <xf numFmtId="0" fontId="78" fillId="5" borderId="10" xfId="50" applyFont="1" applyFill="1" applyBorder="1" applyAlignment="1" applyProtection="1">
      <alignment horizontal="center"/>
      <protection/>
    </xf>
    <xf numFmtId="0" fontId="9" fillId="34" borderId="10"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9" fillId="34" borderId="10" xfId="0" applyNumberFormat="1" applyFont="1" applyFill="1" applyBorder="1" applyAlignment="1" applyProtection="1">
      <alignment horizontal="right" vertical="center" wrapText="1"/>
      <protection/>
    </xf>
    <xf numFmtId="0" fontId="78" fillId="34" borderId="10" xfId="50" applyFont="1" applyFill="1" applyBorder="1" applyAlignment="1" applyProtection="1">
      <alignment horizontal="center"/>
      <protection/>
    </xf>
    <xf numFmtId="0" fontId="9" fillId="3" borderId="10" xfId="0" applyFont="1" applyFill="1" applyBorder="1" applyAlignment="1" applyProtection="1">
      <alignment horizontal="center" vertical="center" wrapText="1"/>
      <protection/>
    </xf>
    <xf numFmtId="0" fontId="9" fillId="3" borderId="10" xfId="0" applyFont="1" applyFill="1" applyBorder="1" applyAlignment="1" applyProtection="1">
      <alignment horizontal="center" vertical="center"/>
      <protection/>
    </xf>
    <xf numFmtId="0" fontId="2" fillId="3" borderId="10" xfId="0" applyFont="1" applyFill="1" applyBorder="1" applyAlignment="1" applyProtection="1">
      <alignment horizontal="center" vertical="center"/>
      <protection/>
    </xf>
    <xf numFmtId="0" fontId="9" fillId="3" borderId="10" xfId="0" applyNumberFormat="1" applyFont="1" applyFill="1" applyBorder="1" applyAlignment="1" applyProtection="1">
      <alignment vertical="center" wrapText="1"/>
      <protection/>
    </xf>
    <xf numFmtId="0" fontId="78" fillId="3" borderId="10" xfId="50" applyFont="1" applyFill="1" applyBorder="1" applyAlignment="1" applyProtection="1">
      <alignment horizontal="center"/>
      <protection/>
    </xf>
    <xf numFmtId="0" fontId="10" fillId="33" borderId="10" xfId="0" applyFont="1" applyFill="1" applyBorder="1" applyAlignment="1" applyProtection="1">
      <alignment/>
      <protection/>
    </xf>
    <xf numFmtId="0" fontId="0" fillId="0" borderId="0" xfId="0" applyAlignment="1">
      <alignment horizontal="right"/>
    </xf>
    <xf numFmtId="0" fontId="10" fillId="33" borderId="10" xfId="0" applyFont="1" applyFill="1" applyBorder="1" applyAlignment="1" applyProtection="1">
      <alignment vertical="center"/>
      <protection/>
    </xf>
    <xf numFmtId="0" fontId="10" fillId="33" borderId="0" xfId="0" applyFont="1" applyFill="1" applyBorder="1" applyAlignment="1" applyProtection="1">
      <alignment/>
      <protection/>
    </xf>
    <xf numFmtId="0" fontId="77" fillId="37" borderId="17" xfId="0" applyFont="1" applyFill="1" applyBorder="1" applyAlignment="1" applyProtection="1">
      <alignment horizontal="left" vertical="center" indent="1"/>
      <protection/>
    </xf>
    <xf numFmtId="0" fontId="82" fillId="37" borderId="18" xfId="0" applyFont="1" applyFill="1" applyBorder="1" applyAlignment="1" applyProtection="1">
      <alignment horizontal="center" vertical="center"/>
      <protection/>
    </xf>
    <xf numFmtId="0" fontId="77" fillId="37" borderId="17"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protection/>
    </xf>
    <xf numFmtId="0" fontId="0" fillId="0" borderId="0" xfId="0" applyAlignment="1" quotePrefix="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2" fillId="0" borderId="10" xfId="0" applyFont="1" applyBorder="1" applyAlignment="1" applyProtection="1">
      <alignment horizontal="left" vertical="top" wrapText="1"/>
      <protection/>
    </xf>
    <xf numFmtId="0" fontId="2" fillId="0" borderId="0" xfId="0" applyFont="1" applyFill="1" applyBorder="1" applyAlignment="1" applyProtection="1">
      <alignment vertical="top" wrapText="1"/>
      <protection/>
    </xf>
    <xf numFmtId="0" fontId="0" fillId="0" borderId="10" xfId="0" applyFont="1" applyBorder="1" applyAlignment="1">
      <alignment/>
    </xf>
    <xf numFmtId="0" fontId="2" fillId="10" borderId="0" xfId="0" applyFont="1" applyFill="1" applyAlignment="1" applyProtection="1">
      <alignment/>
      <protection/>
    </xf>
    <xf numFmtId="0" fontId="2" fillId="36" borderId="0" xfId="0" applyFont="1" applyFill="1" applyBorder="1" applyAlignment="1" applyProtection="1">
      <alignment/>
      <protection/>
    </xf>
    <xf numFmtId="0" fontId="2" fillId="36"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center" wrapText="1"/>
      <protection/>
    </xf>
    <xf numFmtId="0" fontId="2" fillId="38" borderId="13" xfId="0" applyFont="1" applyFill="1" applyBorder="1" applyAlignment="1" applyProtection="1">
      <alignment/>
      <protection locked="0"/>
    </xf>
    <xf numFmtId="0" fontId="0" fillId="37" borderId="18" xfId="0" applyFont="1" applyFill="1" applyBorder="1" applyAlignment="1" applyProtection="1">
      <alignment/>
      <protection/>
    </xf>
    <xf numFmtId="0" fontId="2" fillId="36" borderId="15" xfId="0" applyFont="1" applyFill="1" applyBorder="1" applyAlignment="1" applyProtection="1">
      <alignment/>
      <protection/>
    </xf>
    <xf numFmtId="0" fontId="2" fillId="36" borderId="10" xfId="0" applyFont="1" applyFill="1" applyBorder="1" applyAlignment="1" applyProtection="1">
      <alignment horizontal="center" vertical="center"/>
      <protection/>
    </xf>
    <xf numFmtId="44" fontId="2" fillId="36" borderId="10" xfId="0" applyNumberFormat="1" applyFont="1" applyFill="1" applyBorder="1" applyAlignment="1" applyProtection="1" quotePrefix="1">
      <alignment horizontal="center" vertical="center"/>
      <protection/>
    </xf>
    <xf numFmtId="0" fontId="2" fillId="10" borderId="10" xfId="0" applyFont="1" applyFill="1" applyBorder="1" applyAlignment="1" applyProtection="1" quotePrefix="1">
      <alignment horizontal="center" vertical="center"/>
      <protection/>
    </xf>
    <xf numFmtId="0" fontId="2" fillId="36" borderId="0" xfId="0" applyFont="1" applyFill="1" applyBorder="1" applyAlignment="1" applyProtection="1">
      <alignment horizontal="center" vertical="center"/>
      <protection/>
    </xf>
    <xf numFmtId="0" fontId="2" fillId="39" borderId="0" xfId="0" applyFont="1" applyFill="1" applyAlignment="1" applyProtection="1">
      <alignment/>
      <protection/>
    </xf>
    <xf numFmtId="0" fontId="2" fillId="39" borderId="0" xfId="0" applyFont="1" applyFill="1" applyAlignment="1" applyProtection="1">
      <alignment horizontal="left"/>
      <protection/>
    </xf>
    <xf numFmtId="0" fontId="2" fillId="39"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10" borderId="10" xfId="0" applyFont="1" applyFill="1" applyBorder="1" applyAlignment="1" applyProtection="1">
      <alignment horizontal="center" vertical="center"/>
      <protection/>
    </xf>
    <xf numFmtId="0" fontId="2" fillId="38" borderId="19" xfId="0" applyFont="1" applyFill="1" applyBorder="1" applyAlignment="1" applyProtection="1">
      <alignment horizontal="center" vertical="center"/>
      <protection locked="0"/>
    </xf>
    <xf numFmtId="0" fontId="2" fillId="36" borderId="10" xfId="0" applyFont="1" applyFill="1" applyBorder="1" applyAlignment="1" applyProtection="1">
      <alignment horizontal="left"/>
      <protection/>
    </xf>
    <xf numFmtId="0" fontId="0" fillId="0" borderId="10" xfId="0" applyFont="1" applyBorder="1" applyAlignment="1" applyProtection="1">
      <alignment/>
      <protection/>
    </xf>
    <xf numFmtId="165" fontId="2" fillId="10" borderId="0" xfId="0" applyNumberFormat="1" applyFont="1" applyFill="1" applyBorder="1" applyAlignment="1" applyProtection="1">
      <alignment/>
      <protection/>
    </xf>
    <xf numFmtId="0" fontId="2" fillId="0" borderId="0" xfId="0" applyFont="1" applyFill="1" applyAlignment="1" applyProtection="1">
      <alignment/>
      <protection/>
    </xf>
    <xf numFmtId="0" fontId="2" fillId="6" borderId="0" xfId="0" applyFont="1" applyFill="1" applyAlignment="1" applyProtection="1">
      <alignment/>
      <protection/>
    </xf>
    <xf numFmtId="0" fontId="2" fillId="6" borderId="0" xfId="0" applyFont="1" applyFill="1" applyAlignment="1" applyProtection="1">
      <alignment horizontal="left"/>
      <protection/>
    </xf>
    <xf numFmtId="0" fontId="2" fillId="6" borderId="10" xfId="0" applyFont="1" applyFill="1" applyBorder="1" applyAlignment="1" applyProtection="1">
      <alignment horizontal="center" vertical="center" wrapText="1"/>
      <protection/>
    </xf>
    <xf numFmtId="0" fontId="2" fillId="6" borderId="0" xfId="0" applyFont="1" applyFill="1" applyBorder="1" applyAlignment="1" applyProtection="1">
      <alignment/>
      <protection/>
    </xf>
    <xf numFmtId="0" fontId="0" fillId="6" borderId="0" xfId="0" applyFont="1" applyFill="1" applyAlignment="1" applyProtection="1">
      <alignment/>
      <protection/>
    </xf>
    <xf numFmtId="0" fontId="2" fillId="6" borderId="0" xfId="0" applyFont="1" applyFill="1" applyAlignment="1" applyProtection="1">
      <alignment vertical="center"/>
      <protection/>
    </xf>
    <xf numFmtId="0" fontId="2" fillId="6" borderId="0" xfId="0" applyFont="1" applyFill="1" applyBorder="1" applyAlignment="1" applyProtection="1">
      <alignment horizontal="center" vertical="center"/>
      <protection/>
    </xf>
    <xf numFmtId="0" fontId="0" fillId="6" borderId="10" xfId="0" applyFont="1" applyFill="1" applyBorder="1" applyAlignment="1" applyProtection="1">
      <alignment horizontal="center" vertical="center"/>
      <protection/>
    </xf>
    <xf numFmtId="0" fontId="2" fillId="6" borderId="0" xfId="0" applyFont="1" applyFill="1" applyBorder="1" applyAlignment="1" applyProtection="1">
      <alignment horizontal="center"/>
      <protection/>
    </xf>
    <xf numFmtId="0" fontId="2" fillId="6" borderId="13" xfId="0" applyFont="1" applyFill="1" applyBorder="1" applyAlignment="1" applyProtection="1">
      <alignment horizontal="left" indent="2"/>
      <protection/>
    </xf>
    <xf numFmtId="0" fontId="2" fillId="6" borderId="0" xfId="0" applyFont="1" applyFill="1" applyBorder="1" applyAlignment="1" applyProtection="1">
      <alignment horizontal="center" vertical="center" wrapText="1"/>
      <protection/>
    </xf>
    <xf numFmtId="0" fontId="2" fillId="6" borderId="0" xfId="0" applyFont="1" applyFill="1" applyBorder="1" applyAlignment="1" applyProtection="1">
      <alignment vertical="top" wrapText="1"/>
      <protection/>
    </xf>
    <xf numFmtId="0" fontId="2" fillId="6" borderId="10" xfId="0" applyFont="1" applyFill="1" applyBorder="1" applyAlignment="1" applyProtection="1">
      <alignment vertical="top" wrapText="1"/>
      <protection/>
    </xf>
    <xf numFmtId="0" fontId="2" fillId="39" borderId="0" xfId="0" applyFont="1" applyFill="1" applyAlignment="1" applyProtection="1">
      <alignment horizontal="center" vertical="center" wrapText="1"/>
      <protection/>
    </xf>
    <xf numFmtId="0" fontId="2" fillId="39" borderId="0" xfId="0" applyFont="1" applyFill="1" applyAlignment="1" applyProtection="1">
      <alignment horizontal="left" vertical="top"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vertical="center" wrapText="1"/>
      <protection/>
    </xf>
    <xf numFmtId="0" fontId="2" fillId="6" borderId="15" xfId="0" applyFont="1" applyFill="1" applyBorder="1" applyAlignment="1" applyProtection="1">
      <alignment horizontal="center" vertical="center"/>
      <protection/>
    </xf>
    <xf numFmtId="0" fontId="2" fillId="6" borderId="15" xfId="0" applyFont="1" applyFill="1" applyBorder="1" applyAlignment="1" applyProtection="1">
      <alignment/>
      <protection/>
    </xf>
    <xf numFmtId="0" fontId="2" fillId="0" borderId="0" xfId="0" applyFont="1" applyFill="1" applyBorder="1" applyAlignment="1" applyProtection="1">
      <alignment horizontal="center" wrapText="1"/>
      <protection/>
    </xf>
    <xf numFmtId="49" fontId="2" fillId="38" borderId="12" xfId="0" applyNumberFormat="1" applyFont="1" applyFill="1" applyBorder="1" applyAlignment="1" applyProtection="1">
      <alignment horizontal="left" vertical="center"/>
      <protection locked="0"/>
    </xf>
    <xf numFmtId="49" fontId="2" fillId="38" borderId="17" xfId="0" applyNumberFormat="1" applyFont="1" applyFill="1" applyBorder="1" applyAlignment="1" applyProtection="1">
      <alignment horizontal="left" vertical="center"/>
      <protection locked="0"/>
    </xf>
    <xf numFmtId="0" fontId="2" fillId="6" borderId="0" xfId="0" applyFont="1" applyFill="1" applyBorder="1" applyAlignment="1" applyProtection="1">
      <alignment horizontal="center" vertical="top" wrapText="1"/>
      <protection/>
    </xf>
    <xf numFmtId="0" fontId="2" fillId="6" borderId="10" xfId="0" applyFont="1" applyFill="1" applyBorder="1" applyAlignment="1" applyProtection="1">
      <alignment horizontal="left"/>
      <protection/>
    </xf>
    <xf numFmtId="49" fontId="2" fillId="6" borderId="15" xfId="0" applyNumberFormat="1" applyFont="1" applyFill="1" applyBorder="1" applyAlignment="1" applyProtection="1">
      <alignment horizontal="center" vertical="center"/>
      <protection/>
    </xf>
    <xf numFmtId="49" fontId="2" fillId="6" borderId="0" xfId="0" applyNumberFormat="1" applyFont="1" applyFill="1" applyBorder="1" applyAlignment="1" applyProtection="1">
      <alignment horizontal="center"/>
      <protection/>
    </xf>
    <xf numFmtId="0" fontId="2" fillId="39" borderId="0" xfId="0" applyFont="1" applyFill="1" applyBorder="1" applyAlignment="1" applyProtection="1">
      <alignment horizontal="left" vertical="top" wrapText="1"/>
      <protection/>
    </xf>
    <xf numFmtId="0" fontId="2" fillId="39" borderId="0" xfId="0" applyFont="1" applyFill="1" applyBorder="1" applyAlignment="1" applyProtection="1">
      <alignment horizontal="left" indent="2"/>
      <protection/>
    </xf>
    <xf numFmtId="0" fontId="2" fillId="0" borderId="0" xfId="0" applyFont="1" applyFill="1" applyBorder="1" applyAlignment="1" applyProtection="1" quotePrefix="1">
      <alignment horizontal="center" vertical="center"/>
      <protection/>
    </xf>
    <xf numFmtId="0" fontId="2" fillId="6" borderId="10" xfId="0" applyFont="1" applyFill="1" applyBorder="1" applyAlignment="1" applyProtection="1">
      <alignment horizontal="center" vertical="center"/>
      <protection/>
    </xf>
    <xf numFmtId="0" fontId="2" fillId="6" borderId="10" xfId="0" applyFont="1" applyFill="1" applyBorder="1" applyAlignment="1" applyProtection="1">
      <alignment/>
      <protection/>
    </xf>
    <xf numFmtId="0" fontId="2" fillId="6" borderId="13" xfId="0" applyFont="1" applyFill="1" applyBorder="1" applyAlignment="1" applyProtection="1">
      <alignment/>
      <protection/>
    </xf>
    <xf numFmtId="0" fontId="2" fillId="6" borderId="14" xfId="0" applyFont="1" applyFill="1" applyBorder="1" applyAlignment="1" applyProtection="1">
      <alignment horizontal="left" vertical="top" wrapText="1"/>
      <protection/>
    </xf>
    <xf numFmtId="0" fontId="2" fillId="38" borderId="11"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xf>
    <xf numFmtId="0" fontId="2" fillId="5" borderId="0" xfId="0" applyFont="1" applyFill="1" applyBorder="1" applyAlignment="1" applyProtection="1">
      <alignment/>
      <protection/>
    </xf>
    <xf numFmtId="0" fontId="2" fillId="5" borderId="0" xfId="0" applyFont="1" applyFill="1" applyBorder="1" applyAlignment="1" applyProtection="1">
      <alignment vertical="top"/>
      <protection/>
    </xf>
    <xf numFmtId="0" fontId="2" fillId="5" borderId="0" xfId="0" applyFont="1" applyFill="1" applyAlignment="1" applyProtection="1">
      <alignment/>
      <protection/>
    </xf>
    <xf numFmtId="0" fontId="2" fillId="5" borderId="0" xfId="0" applyFont="1" applyFill="1" applyBorder="1" applyAlignment="1" applyProtection="1">
      <alignment horizontal="left" vertical="top" wrapText="1"/>
      <protection/>
    </xf>
    <xf numFmtId="0" fontId="2" fillId="5" borderId="10" xfId="0" applyFont="1" applyFill="1" applyBorder="1" applyAlignment="1" applyProtection="1">
      <alignment horizontal="center" vertical="center" wrapText="1"/>
      <protection/>
    </xf>
    <xf numFmtId="0" fontId="2" fillId="5" borderId="0" xfId="0" applyFont="1" applyFill="1" applyAlignment="1" applyProtection="1">
      <alignment horizontal="left"/>
      <protection/>
    </xf>
    <xf numFmtId="0" fontId="2" fillId="5" borderId="10" xfId="0" applyFont="1" applyFill="1" applyBorder="1" applyAlignment="1" applyProtection="1">
      <alignment horizontal="center" vertical="center"/>
      <protection/>
    </xf>
    <xf numFmtId="0" fontId="0" fillId="5" borderId="10" xfId="0" applyFont="1" applyFill="1" applyBorder="1" applyAlignment="1" applyProtection="1">
      <alignment horizontal="center" vertical="center"/>
      <protection/>
    </xf>
    <xf numFmtId="0" fontId="2" fillId="33" borderId="11" xfId="0" applyFont="1" applyFill="1" applyBorder="1" applyAlignment="1" applyProtection="1">
      <alignment horizontal="left"/>
      <protection/>
    </xf>
    <xf numFmtId="0" fontId="2" fillId="5" borderId="12" xfId="0" applyFont="1" applyFill="1" applyBorder="1" applyAlignment="1" applyProtection="1">
      <alignment horizontal="left"/>
      <protection/>
    </xf>
    <xf numFmtId="0" fontId="2" fillId="5" borderId="13" xfId="0" applyFont="1" applyFill="1" applyBorder="1" applyAlignment="1" applyProtection="1">
      <alignment/>
      <protection/>
    </xf>
    <xf numFmtId="0" fontId="2" fillId="5" borderId="13" xfId="0" applyFont="1" applyFill="1" applyBorder="1" applyAlignment="1" applyProtection="1">
      <alignment horizontal="center" vertical="center"/>
      <protection/>
    </xf>
    <xf numFmtId="0" fontId="2" fillId="5" borderId="0" xfId="0" applyFont="1" applyFill="1" applyBorder="1" applyAlignment="1" applyProtection="1">
      <alignment horizontal="left"/>
      <protection/>
    </xf>
    <xf numFmtId="0" fontId="2" fillId="5" borderId="11" xfId="0" applyFont="1" applyFill="1" applyBorder="1" applyAlignment="1" applyProtection="1">
      <alignment horizontal="center" vertical="center"/>
      <protection/>
    </xf>
    <xf numFmtId="0" fontId="2" fillId="38" borderId="16"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protection/>
    </xf>
    <xf numFmtId="0" fontId="2" fillId="5" borderId="13" xfId="0" applyFont="1" applyFill="1" applyBorder="1" applyAlignment="1" applyProtection="1">
      <alignment vertical="top" wrapText="1"/>
      <protection/>
    </xf>
    <xf numFmtId="0" fontId="2" fillId="5" borderId="13" xfId="0" applyFont="1" applyFill="1" applyBorder="1" applyAlignment="1" applyProtection="1">
      <alignment horizontal="center" vertical="center" wrapText="1"/>
      <protection/>
    </xf>
    <xf numFmtId="0" fontId="0" fillId="5" borderId="15" xfId="0" applyFont="1" applyFill="1" applyBorder="1" applyAlignment="1" applyProtection="1">
      <alignment horizontal="center" vertical="center"/>
      <protection/>
    </xf>
    <xf numFmtId="0" fontId="0" fillId="5" borderId="15" xfId="0" applyFont="1" applyFill="1" applyBorder="1" applyAlignment="1" applyProtection="1">
      <alignment/>
      <protection/>
    </xf>
    <xf numFmtId="0" fontId="0" fillId="0" borderId="0" xfId="0" applyFont="1" applyFill="1" applyAlignment="1" applyProtection="1">
      <alignment/>
      <protection/>
    </xf>
    <xf numFmtId="0" fontId="2" fillId="5" borderId="13" xfId="0" applyFont="1" applyFill="1" applyBorder="1" applyAlignment="1" applyProtection="1">
      <alignment horizontal="left" vertical="top" wrapText="1"/>
      <protection/>
    </xf>
    <xf numFmtId="0" fontId="2" fillId="5" borderId="0" xfId="0" applyFont="1" applyFill="1" applyBorder="1" applyAlignment="1" applyProtection="1">
      <alignment horizontal="center" vertical="center" wrapText="1"/>
      <protection/>
    </xf>
    <xf numFmtId="0" fontId="2" fillId="5" borderId="0" xfId="0" applyFont="1" applyFill="1" applyBorder="1" applyAlignment="1" applyProtection="1">
      <alignment horizontal="right"/>
      <protection/>
    </xf>
    <xf numFmtId="49" fontId="2" fillId="5" borderId="15" xfId="0" applyNumberFormat="1" applyFont="1" applyFill="1" applyBorder="1" applyAlignment="1" applyProtection="1">
      <alignment horizontal="center" vertical="center"/>
      <protection/>
    </xf>
    <xf numFmtId="49" fontId="2" fillId="5" borderId="0" xfId="0" applyNumberFormat="1" applyFont="1" applyFill="1" applyBorder="1" applyAlignment="1" applyProtection="1">
      <alignment horizontal="center"/>
      <protection/>
    </xf>
    <xf numFmtId="0" fontId="2" fillId="5" borderId="0" xfId="0" applyFont="1" applyFill="1" applyBorder="1" applyAlignment="1" applyProtection="1">
      <alignment horizontal="center"/>
      <protection/>
    </xf>
    <xf numFmtId="0" fontId="2" fillId="5" borderId="10" xfId="0" applyFont="1" applyFill="1" applyBorder="1" applyAlignment="1" applyProtection="1">
      <alignment/>
      <protection/>
    </xf>
    <xf numFmtId="0" fontId="2" fillId="34" borderId="0" xfId="0" applyFont="1" applyFill="1" applyAlignment="1" applyProtection="1">
      <alignment/>
      <protection/>
    </xf>
    <xf numFmtId="0" fontId="2" fillId="34" borderId="0" xfId="0" applyFont="1" applyFill="1" applyAlignment="1" applyProtection="1">
      <alignment horizontal="left"/>
      <protection/>
    </xf>
    <xf numFmtId="0" fontId="2" fillId="34" borderId="1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0" fontId="2" fillId="34" borderId="0" xfId="0" applyFont="1" applyFill="1" applyBorder="1" applyAlignment="1" applyProtection="1">
      <alignment vertical="top"/>
      <protection/>
    </xf>
    <xf numFmtId="0" fontId="2" fillId="34" borderId="0" xfId="0" applyFont="1" applyFill="1" applyBorder="1" applyAlignment="1" applyProtection="1">
      <alignment horizontal="left" vertical="top" wrapText="1"/>
      <protection/>
    </xf>
    <xf numFmtId="0" fontId="2" fillId="38" borderId="11" xfId="0" applyFont="1" applyFill="1" applyBorder="1" applyAlignment="1" applyProtection="1">
      <alignment/>
      <protection locked="0"/>
    </xf>
    <xf numFmtId="0" fontId="2" fillId="34" borderId="12" xfId="0" applyFont="1" applyFill="1" applyBorder="1" applyAlignment="1" applyProtection="1">
      <alignment horizontal="left"/>
      <protection/>
    </xf>
    <xf numFmtId="0" fontId="2" fillId="34" borderId="13" xfId="0" applyFont="1" applyFill="1" applyBorder="1" applyAlignment="1" applyProtection="1">
      <alignment/>
      <protection/>
    </xf>
    <xf numFmtId="0" fontId="2" fillId="34" borderId="13"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34" borderId="0" xfId="0" applyFont="1" applyFill="1" applyAlignment="1" applyProtection="1">
      <alignment horizontal="right" vertical="center"/>
      <protection/>
    </xf>
    <xf numFmtId="0" fontId="2"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2" fillId="34" borderId="15" xfId="0" applyFont="1" applyFill="1" applyBorder="1" applyAlignment="1" applyProtection="1">
      <alignment/>
      <protection/>
    </xf>
    <xf numFmtId="0" fontId="2" fillId="41" borderId="13" xfId="0" applyFont="1" applyFill="1" applyBorder="1" applyAlignment="1" applyProtection="1">
      <alignment vertical="top" wrapText="1"/>
      <protection/>
    </xf>
    <xf numFmtId="0" fontId="2" fillId="41" borderId="13" xfId="0" applyFont="1" applyFill="1" applyBorder="1" applyAlignment="1" applyProtection="1">
      <alignment horizontal="center" vertical="center" wrapText="1"/>
      <protection/>
    </xf>
    <xf numFmtId="0" fontId="2" fillId="41" borderId="13" xfId="0" applyFont="1" applyFill="1" applyBorder="1" applyAlignment="1" applyProtection="1">
      <alignment/>
      <protection/>
    </xf>
    <xf numFmtId="0" fontId="2" fillId="41" borderId="10" xfId="0" applyFont="1" applyFill="1" applyBorder="1" applyAlignment="1" applyProtection="1">
      <alignment horizontal="center" vertical="center"/>
      <protection/>
    </xf>
    <xf numFmtId="0" fontId="2" fillId="41" borderId="0" xfId="0" applyFont="1" applyFill="1" applyBorder="1" applyAlignment="1" applyProtection="1">
      <alignment/>
      <protection/>
    </xf>
    <xf numFmtId="0" fontId="2" fillId="41" borderId="0" xfId="0" applyFont="1" applyFill="1" applyBorder="1" applyAlignment="1" applyProtection="1">
      <alignment horizontal="left" vertical="top" wrapText="1"/>
      <protection/>
    </xf>
    <xf numFmtId="0" fontId="2" fillId="41" borderId="0" xfId="0" applyFont="1" applyFill="1" applyBorder="1" applyAlignment="1" applyProtection="1">
      <alignment vertical="top" wrapText="1"/>
      <protection/>
    </xf>
    <xf numFmtId="0" fontId="2" fillId="41" borderId="10" xfId="0" applyFont="1" applyFill="1" applyBorder="1" applyAlignment="1" applyProtection="1">
      <alignment horizontal="center" vertical="center" wrapText="1"/>
      <protection/>
    </xf>
    <xf numFmtId="0" fontId="0" fillId="34" borderId="13" xfId="0" applyFont="1" applyFill="1" applyBorder="1" applyAlignment="1" applyProtection="1">
      <alignment/>
      <protection/>
    </xf>
    <xf numFmtId="0" fontId="2" fillId="34" borderId="15"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top" wrapText="1"/>
      <protection/>
    </xf>
    <xf numFmtId="0" fontId="0" fillId="34" borderId="10" xfId="0" applyFont="1" applyFill="1" applyBorder="1" applyAlignment="1" applyProtection="1">
      <alignment/>
      <protection/>
    </xf>
    <xf numFmtId="0" fontId="2" fillId="34" borderId="0" xfId="0" applyFont="1" applyFill="1" applyBorder="1" applyAlignment="1" applyProtection="1">
      <alignment horizontal="center"/>
      <protection/>
    </xf>
    <xf numFmtId="0" fontId="2" fillId="34" borderId="10" xfId="0" applyFont="1" applyFill="1" applyBorder="1" applyAlignment="1" applyProtection="1" quotePrefix="1">
      <alignment horizontal="center" vertical="center"/>
      <protection/>
    </xf>
    <xf numFmtId="0" fontId="2" fillId="3" borderId="0" xfId="0" applyFont="1" applyFill="1" applyAlignment="1" applyProtection="1">
      <alignment/>
      <protection/>
    </xf>
    <xf numFmtId="0" fontId="2" fillId="3" borderId="0" xfId="0" applyFont="1" applyFill="1" applyAlignment="1" applyProtection="1">
      <alignment horizontal="left"/>
      <protection/>
    </xf>
    <xf numFmtId="0" fontId="2" fillId="3" borderId="0" xfId="0" applyFont="1" applyFill="1" applyBorder="1" applyAlignment="1" applyProtection="1">
      <alignment/>
      <protection/>
    </xf>
    <xf numFmtId="0" fontId="2" fillId="3" borderId="0" xfId="0" applyFont="1" applyFill="1" applyBorder="1" applyAlignment="1" applyProtection="1">
      <alignment vertical="top"/>
      <protection/>
    </xf>
    <xf numFmtId="0" fontId="2" fillId="3" borderId="10" xfId="0" applyFont="1" applyFill="1" applyBorder="1" applyAlignment="1" applyProtection="1">
      <alignment horizontal="center" vertical="center" wrapText="1"/>
      <protection/>
    </xf>
    <xf numFmtId="0" fontId="2" fillId="3" borderId="12" xfId="0" applyFont="1" applyFill="1" applyBorder="1" applyAlignment="1" applyProtection="1">
      <alignment horizontal="left"/>
      <protection/>
    </xf>
    <xf numFmtId="0" fontId="2" fillId="3" borderId="13" xfId="0" applyFont="1" applyFill="1" applyBorder="1" applyAlignment="1" applyProtection="1">
      <alignment/>
      <protection/>
    </xf>
    <xf numFmtId="0" fontId="2" fillId="3" borderId="13" xfId="0" applyFont="1" applyFill="1" applyBorder="1" applyAlignment="1" applyProtection="1">
      <alignment horizontal="center" vertical="center"/>
      <protection/>
    </xf>
    <xf numFmtId="0" fontId="2" fillId="3" borderId="11" xfId="0" applyFont="1" applyFill="1" applyBorder="1" applyAlignment="1" applyProtection="1">
      <alignment horizontal="center" vertical="center"/>
      <protection/>
    </xf>
    <xf numFmtId="0" fontId="2" fillId="3" borderId="0" xfId="0" applyFont="1" applyFill="1" applyBorder="1" applyAlignment="1" applyProtection="1">
      <alignment vertical="top" wrapText="1"/>
      <protection/>
    </xf>
    <xf numFmtId="0" fontId="2" fillId="3" borderId="0"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top" wrapText="1"/>
      <protection/>
    </xf>
    <xf numFmtId="0" fontId="0" fillId="3" borderId="10" xfId="0" applyFont="1" applyFill="1" applyBorder="1" applyAlignment="1" applyProtection="1">
      <alignment/>
      <protection/>
    </xf>
    <xf numFmtId="0" fontId="0" fillId="3" borderId="0" xfId="0" applyFont="1" applyFill="1" applyAlignment="1" applyProtection="1">
      <alignment/>
      <protection/>
    </xf>
    <xf numFmtId="0" fontId="0" fillId="0" borderId="0" xfId="0" applyFont="1" applyFill="1" applyBorder="1" applyAlignment="1" applyProtection="1">
      <alignment/>
      <protection/>
    </xf>
    <xf numFmtId="0" fontId="2" fillId="3" borderId="0" xfId="0" applyFont="1" applyFill="1" applyBorder="1" applyAlignment="1" applyProtection="1">
      <alignment horizontal="left" wrapText="1"/>
      <protection/>
    </xf>
    <xf numFmtId="0" fontId="0" fillId="3" borderId="0" xfId="0" applyFont="1" applyFill="1" applyBorder="1" applyAlignment="1" applyProtection="1">
      <alignment/>
      <protection/>
    </xf>
    <xf numFmtId="0" fontId="2" fillId="3" borderId="0" xfId="0" applyFont="1" applyFill="1" applyBorder="1" applyAlignment="1" applyProtection="1">
      <alignment horizontal="center" vertical="top" wrapText="1"/>
      <protection/>
    </xf>
    <xf numFmtId="0" fontId="0" fillId="3" borderId="0" xfId="0" applyFont="1" applyFill="1" applyBorder="1" applyAlignment="1" applyProtection="1">
      <alignment/>
      <protection/>
    </xf>
    <xf numFmtId="49" fontId="2" fillId="3" borderId="15" xfId="0" applyNumberFormat="1" applyFont="1" applyFill="1" applyBorder="1" applyAlignment="1" applyProtection="1">
      <alignment horizontal="center" vertical="center"/>
      <protection/>
    </xf>
    <xf numFmtId="49" fontId="2" fillId="3" borderId="0" xfId="0" applyNumberFormat="1" applyFont="1" applyFill="1" applyBorder="1" applyAlignment="1" applyProtection="1">
      <alignment horizontal="center"/>
      <protection/>
    </xf>
    <xf numFmtId="0" fontId="2" fillId="3" borderId="0" xfId="0" applyFont="1" applyFill="1" applyBorder="1" applyAlignment="1" applyProtection="1">
      <alignment horizontal="center"/>
      <protection/>
    </xf>
    <xf numFmtId="0" fontId="2" fillId="3" borderId="0" xfId="0" applyFont="1" applyFill="1" applyBorder="1" applyAlignment="1" applyProtection="1" quotePrefix="1">
      <alignment horizontal="center" vertical="center"/>
      <protection/>
    </xf>
    <xf numFmtId="0" fontId="2" fillId="3" borderId="10" xfId="0" applyFont="1" applyFill="1" applyBorder="1" applyAlignment="1" applyProtection="1" quotePrefix="1">
      <alignment horizontal="center" vertical="center"/>
      <protection/>
    </xf>
    <xf numFmtId="0" fontId="2" fillId="3" borderId="0" xfId="0" applyFont="1" applyFill="1" applyBorder="1" applyAlignment="1" applyProtection="1">
      <alignment horizontal="left"/>
      <protection/>
    </xf>
    <xf numFmtId="0" fontId="0" fillId="0" borderId="0" xfId="0" applyFont="1" applyAlignment="1" applyProtection="1">
      <alignment horizontal="center" vertical="center"/>
      <protection/>
    </xf>
    <xf numFmtId="0" fontId="77" fillId="37" borderId="0" xfId="0" applyFont="1" applyFill="1" applyBorder="1" applyAlignment="1" applyProtection="1">
      <alignment horizontal="center" vertical="center"/>
      <protection/>
    </xf>
    <xf numFmtId="0" fontId="77" fillId="37" borderId="20" xfId="0" applyFont="1" applyFill="1" applyBorder="1" applyAlignment="1" applyProtection="1">
      <alignment horizontal="center" vertical="center"/>
      <protection/>
    </xf>
    <xf numFmtId="0" fontId="78" fillId="6" borderId="0" xfId="50" applyFont="1" applyFill="1" applyBorder="1" applyAlignment="1" applyProtection="1">
      <alignment vertical="center"/>
      <protection/>
    </xf>
    <xf numFmtId="0" fontId="25" fillId="6" borderId="0" xfId="0" applyFont="1" applyFill="1" applyBorder="1" applyAlignment="1" applyProtection="1">
      <alignment horizontal="center" vertical="center" wrapText="1"/>
      <protection/>
    </xf>
    <xf numFmtId="0" fontId="25" fillId="6" borderId="10" xfId="0" applyFont="1" applyFill="1" applyBorder="1" applyAlignment="1" applyProtection="1">
      <alignment horizontal="center" vertical="top" wrapText="1"/>
      <protection/>
    </xf>
    <xf numFmtId="0" fontId="25" fillId="6" borderId="0" xfId="0" applyFont="1" applyFill="1" applyBorder="1" applyAlignment="1" applyProtection="1">
      <alignment horizontal="center" vertical="top" wrapText="1"/>
      <protection/>
    </xf>
    <xf numFmtId="0" fontId="77" fillId="37" borderId="17" xfId="0" applyFont="1" applyFill="1" applyBorder="1" applyAlignment="1" applyProtection="1">
      <alignment horizontal="left" indent="1"/>
      <protection/>
    </xf>
    <xf numFmtId="0" fontId="82" fillId="37" borderId="18" xfId="0" applyFont="1" applyFill="1" applyBorder="1" applyAlignment="1" applyProtection="1">
      <alignment/>
      <protection/>
    </xf>
    <xf numFmtId="0" fontId="77" fillId="37" borderId="21" xfId="0" applyFont="1" applyFill="1" applyBorder="1" applyAlignment="1" applyProtection="1">
      <alignment horizontal="left" indent="1"/>
      <protection/>
    </xf>
    <xf numFmtId="3" fontId="0" fillId="6" borderId="10" xfId="0" applyNumberFormat="1" applyFont="1" applyFill="1" applyBorder="1" applyAlignment="1" applyProtection="1">
      <alignment/>
      <protection/>
    </xf>
    <xf numFmtId="1" fontId="2" fillId="6" borderId="10" xfId="0" applyNumberFormat="1" applyFont="1" applyFill="1" applyBorder="1" applyAlignment="1" applyProtection="1" quotePrefix="1">
      <alignment horizontal="center" vertical="center"/>
      <protection/>
    </xf>
    <xf numFmtId="0" fontId="77" fillId="37" borderId="13" xfId="0" applyFont="1" applyFill="1" applyBorder="1" applyAlignment="1" applyProtection="1">
      <alignment horizontal="left" indent="1"/>
      <protection/>
    </xf>
    <xf numFmtId="0" fontId="77" fillId="37" borderId="18" xfId="0" applyFont="1" applyFill="1" applyBorder="1" applyAlignment="1" applyProtection="1">
      <alignment horizontal="center"/>
      <protection/>
    </xf>
    <xf numFmtId="0" fontId="77" fillId="37" borderId="21" xfId="0" applyFont="1" applyFill="1" applyBorder="1" applyAlignment="1" applyProtection="1">
      <alignment horizontal="center" vertical="center"/>
      <protection/>
    </xf>
    <xf numFmtId="0" fontId="77" fillId="37" borderId="18" xfId="0" applyFont="1" applyFill="1" applyBorder="1" applyAlignment="1" applyProtection="1">
      <alignment horizontal="left" indent="1"/>
      <protection/>
    </xf>
    <xf numFmtId="0" fontId="82" fillId="37" borderId="21" xfId="0" applyFont="1" applyFill="1" applyBorder="1" applyAlignment="1" applyProtection="1">
      <alignment/>
      <protection/>
    </xf>
    <xf numFmtId="166" fontId="0" fillId="6" borderId="10" xfId="0" applyNumberFormat="1" applyFont="1" applyFill="1" applyBorder="1" applyAlignment="1" applyProtection="1">
      <alignment/>
      <protection/>
    </xf>
    <xf numFmtId="0" fontId="78" fillId="5" borderId="0" xfId="50" applyFont="1" applyFill="1" applyBorder="1" applyAlignment="1" applyProtection="1">
      <alignment/>
      <protection/>
    </xf>
    <xf numFmtId="0" fontId="9" fillId="37" borderId="13" xfId="0" applyFont="1" applyFill="1" applyBorder="1" applyAlignment="1" applyProtection="1">
      <alignment horizontal="center"/>
      <protection/>
    </xf>
    <xf numFmtId="0" fontId="9" fillId="37" borderId="13" xfId="0" applyFont="1" applyFill="1" applyBorder="1" applyAlignment="1" applyProtection="1">
      <alignment horizontal="center" vertical="center"/>
      <protection/>
    </xf>
    <xf numFmtId="0" fontId="9" fillId="37" borderId="18" xfId="0" applyFont="1" applyFill="1" applyBorder="1" applyAlignment="1" applyProtection="1">
      <alignment horizontal="center"/>
      <protection/>
    </xf>
    <xf numFmtId="0" fontId="9" fillId="37" borderId="18" xfId="0" applyFont="1" applyFill="1" applyBorder="1" applyAlignment="1" applyProtection="1">
      <alignment horizontal="center" vertical="center"/>
      <protection/>
    </xf>
    <xf numFmtId="0" fontId="9" fillId="37" borderId="21" xfId="0" applyFont="1" applyFill="1" applyBorder="1" applyAlignment="1" applyProtection="1">
      <alignment horizontal="center"/>
      <protection/>
    </xf>
    <xf numFmtId="0" fontId="77" fillId="37" borderId="11" xfId="0" applyFont="1" applyFill="1" applyBorder="1" applyAlignment="1" applyProtection="1">
      <alignment horizontal="left"/>
      <protection/>
    </xf>
    <xf numFmtId="0" fontId="82" fillId="37" borderId="11" xfId="0" applyFont="1" applyFill="1" applyBorder="1" applyAlignment="1" applyProtection="1">
      <alignment horizontal="left"/>
      <protection/>
    </xf>
    <xf numFmtId="1" fontId="0" fillId="6" borderId="10" xfId="0" applyNumberFormat="1" applyFont="1" applyFill="1" applyBorder="1" applyAlignment="1" applyProtection="1">
      <alignment/>
      <protection/>
    </xf>
    <xf numFmtId="49" fontId="0" fillId="6" borderId="10" xfId="0" applyNumberFormat="1" applyFont="1" applyFill="1" applyBorder="1" applyAlignment="1" applyProtection="1">
      <alignment/>
      <protection/>
    </xf>
    <xf numFmtId="49" fontId="2" fillId="6" borderId="10" xfId="0" applyNumberFormat="1" applyFont="1" applyFill="1" applyBorder="1" applyAlignment="1" applyProtection="1">
      <alignment horizontal="center" vertical="center" wrapText="1"/>
      <protection/>
    </xf>
    <xf numFmtId="0" fontId="77" fillId="5" borderId="10" xfId="0" applyFont="1" applyFill="1" applyBorder="1" applyAlignment="1" applyProtection="1">
      <alignment horizontal="center" vertical="center" wrapText="1"/>
      <protection/>
    </xf>
    <xf numFmtId="3" fontId="2" fillId="5" borderId="10" xfId="0" applyNumberFormat="1" applyFont="1" applyFill="1" applyBorder="1" applyAlignment="1" applyProtection="1">
      <alignment horizontal="left" vertical="top" wrapText="1"/>
      <protection/>
    </xf>
    <xf numFmtId="3" fontId="2" fillId="5" borderId="10" xfId="0" applyNumberFormat="1" applyFont="1" applyFill="1" applyBorder="1" applyAlignment="1" applyProtection="1">
      <alignment horizontal="left" vertical="center" wrapText="1"/>
      <protection/>
    </xf>
    <xf numFmtId="49" fontId="2" fillId="5" borderId="0" xfId="0" applyNumberFormat="1" applyFont="1" applyFill="1" applyBorder="1" applyAlignment="1" applyProtection="1">
      <alignment horizontal="center" vertical="top"/>
      <protection/>
    </xf>
    <xf numFmtId="0" fontId="25" fillId="5" borderId="0" xfId="0" applyFont="1" applyFill="1" applyBorder="1" applyAlignment="1" applyProtection="1">
      <alignment vertical="center" wrapText="1"/>
      <protection/>
    </xf>
    <xf numFmtId="49" fontId="25" fillId="5" borderId="0" xfId="0" applyNumberFormat="1" applyFont="1" applyFill="1" applyBorder="1" applyAlignment="1" applyProtection="1">
      <alignment vertical="center" wrapText="1"/>
      <protection/>
    </xf>
    <xf numFmtId="0" fontId="78" fillId="34" borderId="0" xfId="50" applyFont="1" applyFill="1" applyBorder="1" applyAlignment="1" applyProtection="1">
      <alignment/>
      <protection/>
    </xf>
    <xf numFmtId="0" fontId="77" fillId="33" borderId="22" xfId="0" applyFont="1" applyFill="1" applyBorder="1" applyAlignment="1" applyProtection="1">
      <alignment horizontal="center" vertical="center" wrapText="1"/>
      <protection/>
    </xf>
    <xf numFmtId="0" fontId="77" fillId="34" borderId="10" xfId="0" applyFont="1" applyFill="1" applyBorder="1" applyAlignment="1" applyProtection="1">
      <alignment horizontal="center" vertical="center" wrapText="1"/>
      <protection/>
    </xf>
    <xf numFmtId="0" fontId="77" fillId="34" borderId="17" xfId="0" applyFont="1" applyFill="1" applyBorder="1" applyAlignment="1" applyProtection="1">
      <alignment horizontal="center" vertical="center" wrapText="1"/>
      <protection/>
    </xf>
    <xf numFmtId="0" fontId="77" fillId="34" borderId="11" xfId="0"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left" vertical="center" wrapText="1"/>
      <protection/>
    </xf>
    <xf numFmtId="0" fontId="2" fillId="38" borderId="19" xfId="0" applyFont="1" applyFill="1" applyBorder="1" applyAlignment="1" applyProtection="1">
      <alignment horizontal="center" vertical="center" wrapText="1"/>
      <protection locked="0"/>
    </xf>
    <xf numFmtId="0" fontId="2" fillId="37" borderId="13" xfId="0" applyFont="1" applyFill="1" applyBorder="1" applyAlignment="1" applyProtection="1">
      <alignment horizontal="center" vertical="center"/>
      <protection/>
    </xf>
    <xf numFmtId="0" fontId="2" fillId="37" borderId="13" xfId="0" applyFont="1" applyFill="1" applyBorder="1" applyAlignment="1" applyProtection="1">
      <alignment/>
      <protection/>
    </xf>
    <xf numFmtId="0" fontId="77" fillId="37" borderId="21" xfId="0" applyFont="1" applyFill="1" applyBorder="1" applyAlignment="1" applyProtection="1">
      <alignment horizontal="left" vertical="center" wrapText="1" indent="1"/>
      <protection/>
    </xf>
    <xf numFmtId="0" fontId="9" fillId="37" borderId="18" xfId="0" applyFont="1" applyFill="1" applyBorder="1" applyAlignment="1" applyProtection="1">
      <alignment horizontal="left" indent="1"/>
      <protection/>
    </xf>
    <xf numFmtId="0" fontId="2" fillId="37" borderId="18" xfId="0" applyFont="1" applyFill="1" applyBorder="1" applyAlignment="1" applyProtection="1">
      <alignment horizontal="center" vertical="center"/>
      <protection/>
    </xf>
    <xf numFmtId="0" fontId="2" fillId="37" borderId="18" xfId="0" applyFont="1" applyFill="1" applyBorder="1" applyAlignment="1" applyProtection="1">
      <alignment/>
      <protection/>
    </xf>
    <xf numFmtId="0" fontId="2" fillId="37" borderId="21" xfId="0" applyFont="1" applyFill="1" applyBorder="1" applyAlignment="1" applyProtection="1">
      <alignment/>
      <protection/>
    </xf>
    <xf numFmtId="1" fontId="2" fillId="34" borderId="23" xfId="0" applyNumberFormat="1" applyFont="1" applyFill="1" applyBorder="1" applyAlignment="1" applyProtection="1">
      <alignment vertical="center" wrapText="1"/>
      <protection/>
    </xf>
    <xf numFmtId="49" fontId="0" fillId="34" borderId="10" xfId="0" applyNumberFormat="1" applyFont="1" applyFill="1" applyBorder="1" applyAlignment="1" applyProtection="1">
      <alignment/>
      <protection/>
    </xf>
    <xf numFmtId="49" fontId="29" fillId="34" borderId="10"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horizontal="left"/>
      <protection/>
    </xf>
    <xf numFmtId="0" fontId="10" fillId="33" borderId="10" xfId="0" applyFont="1" applyFill="1" applyBorder="1" applyAlignment="1" applyProtection="1">
      <alignment wrapText="1"/>
      <protection/>
    </xf>
    <xf numFmtId="0" fontId="2" fillId="3" borderId="12" xfId="0" applyFont="1" applyFill="1" applyBorder="1" applyAlignment="1" applyProtection="1">
      <alignment wrapText="1"/>
      <protection/>
    </xf>
    <xf numFmtId="0" fontId="2" fillId="3" borderId="13" xfId="0" applyFont="1" applyFill="1" applyBorder="1" applyAlignment="1" applyProtection="1">
      <alignment wrapText="1"/>
      <protection/>
    </xf>
    <xf numFmtId="0" fontId="2" fillId="37" borderId="11" xfId="0" applyFont="1" applyFill="1" applyBorder="1" applyAlignment="1" applyProtection="1">
      <alignment horizontal="right"/>
      <protection/>
    </xf>
    <xf numFmtId="0" fontId="77" fillId="3" borderId="10" xfId="0" applyFont="1" applyFill="1" applyBorder="1" applyAlignment="1" applyProtection="1">
      <alignment horizontal="center" vertical="center" wrapText="1"/>
      <protection/>
    </xf>
    <xf numFmtId="0" fontId="9" fillId="34" borderId="18" xfId="0" applyFont="1" applyFill="1" applyBorder="1" applyAlignment="1" applyProtection="1">
      <alignment horizontal="left"/>
      <protection/>
    </xf>
    <xf numFmtId="0" fontId="0" fillId="37" borderId="21" xfId="0" applyFont="1" applyFill="1" applyBorder="1" applyAlignment="1" applyProtection="1">
      <alignment/>
      <protection/>
    </xf>
    <xf numFmtId="3" fontId="2" fillId="3" borderId="10" xfId="0" applyNumberFormat="1" applyFont="1" applyFill="1" applyBorder="1" applyAlignment="1" applyProtection="1">
      <alignment horizontal="left" vertical="center" wrapText="1"/>
      <protection/>
    </xf>
    <xf numFmtId="0" fontId="9" fillId="3" borderId="15" xfId="0" applyFont="1" applyFill="1" applyBorder="1" applyAlignment="1" applyProtection="1">
      <alignment horizontal="left" indent="1"/>
      <protection/>
    </xf>
    <xf numFmtId="1" fontId="2" fillId="3" borderId="10" xfId="0" applyNumberFormat="1" applyFont="1" applyFill="1" applyBorder="1" applyAlignment="1" applyProtection="1">
      <alignment horizontal="left" wrapText="1"/>
      <protection/>
    </xf>
    <xf numFmtId="49" fontId="2" fillId="3" borderId="10" xfId="0" applyNumberFormat="1" applyFont="1" applyFill="1" applyBorder="1" applyAlignment="1" applyProtection="1">
      <alignment horizontal="center" vertical="top" wrapText="1"/>
      <protection/>
    </xf>
    <xf numFmtId="49" fontId="24" fillId="3" borderId="10" xfId="0" applyNumberFormat="1" applyFont="1" applyFill="1" applyBorder="1" applyAlignment="1" applyProtection="1">
      <alignment horizontal="center" vertical="center" wrapText="1"/>
      <protection/>
    </xf>
    <xf numFmtId="0" fontId="2" fillId="3" borderId="10" xfId="0" applyFont="1" applyFill="1" applyBorder="1" applyAlignment="1" applyProtection="1">
      <alignment horizontal="left" vertical="top" wrapText="1"/>
      <protection/>
    </xf>
    <xf numFmtId="0" fontId="2" fillId="5" borderId="10" xfId="0" applyFont="1" applyFill="1" applyBorder="1" applyAlignment="1" applyProtection="1">
      <alignment horizontal="left" vertical="top" wrapText="1"/>
      <protection/>
    </xf>
    <xf numFmtId="0" fontId="2" fillId="6" borderId="10" xfId="0" applyFont="1" applyFill="1" applyBorder="1" applyAlignment="1" applyProtection="1">
      <alignment horizontal="left" vertical="top" wrapText="1"/>
      <protection/>
    </xf>
    <xf numFmtId="0" fontId="2" fillId="34" borderId="10" xfId="0" applyFont="1" applyFill="1" applyBorder="1" applyAlignment="1" applyProtection="1">
      <alignment horizontal="left" wrapText="1"/>
      <protection/>
    </xf>
    <xf numFmtId="0" fontId="83" fillId="5" borderId="10" xfId="0" applyFont="1" applyFill="1" applyBorder="1" applyAlignment="1" applyProtection="1">
      <alignment horizontal="left" wrapText="1"/>
      <protection/>
    </xf>
    <xf numFmtId="0" fontId="21" fillId="6" borderId="10" xfId="0" applyFont="1" applyFill="1" applyBorder="1" applyAlignment="1" applyProtection="1">
      <alignment horizontal="left" wrapText="1"/>
      <protection/>
    </xf>
    <xf numFmtId="0" fontId="21" fillId="34" borderId="10" xfId="0" applyFont="1" applyFill="1" applyBorder="1" applyAlignment="1" applyProtection="1">
      <alignment horizontal="left" vertical="top" wrapText="1"/>
      <protection/>
    </xf>
    <xf numFmtId="0" fontId="2" fillId="39" borderId="0" xfId="0" applyFont="1" applyFill="1" applyBorder="1" applyAlignment="1" applyProtection="1">
      <alignment horizontal="center" vertical="center"/>
      <protection/>
    </xf>
    <xf numFmtId="0" fontId="0" fillId="0" borderId="0" xfId="0" applyAlignment="1">
      <alignment/>
    </xf>
    <xf numFmtId="0" fontId="0" fillId="0" borderId="0" xfId="0" applyBorder="1" applyAlignment="1">
      <alignment/>
    </xf>
    <xf numFmtId="1" fontId="2" fillId="39" borderId="0" xfId="44" applyNumberFormat="1" applyFont="1" applyFill="1" applyBorder="1" applyAlignment="1" applyProtection="1">
      <alignment horizontal="center" vertical="center"/>
      <protection/>
    </xf>
    <xf numFmtId="0" fontId="2" fillId="39" borderId="0" xfId="0" applyFont="1" applyFill="1" applyBorder="1" applyAlignment="1" applyProtection="1">
      <alignment horizontal="center" vertical="center" wrapText="1"/>
      <protection/>
    </xf>
    <xf numFmtId="0" fontId="9" fillId="39"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lignment horizontal="center"/>
    </xf>
    <xf numFmtId="0" fontId="0" fillId="0" borderId="0" xfId="0" applyAlignment="1" quotePrefix="1">
      <alignment horizontal="center"/>
    </xf>
    <xf numFmtId="9" fontId="0" fillId="0" borderId="0" xfId="68" applyFont="1" applyAlignment="1">
      <alignment horizontal="center" vertical="center"/>
    </xf>
    <xf numFmtId="0" fontId="2" fillId="0" borderId="13" xfId="0" applyFont="1" applyFill="1" applyBorder="1" applyAlignment="1" applyProtection="1">
      <alignment horizontal="center"/>
      <protection/>
    </xf>
    <xf numFmtId="0" fontId="0" fillId="0" borderId="24" xfId="0" applyBorder="1" applyAlignment="1">
      <alignment/>
    </xf>
    <xf numFmtId="0" fontId="0" fillId="0" borderId="24" xfId="0" applyBorder="1" applyAlignment="1">
      <alignment horizontal="center"/>
    </xf>
    <xf numFmtId="9" fontId="0" fillId="0" borderId="24" xfId="68" applyFont="1" applyBorder="1" applyAlignment="1">
      <alignment horizontal="center" vertical="center"/>
    </xf>
    <xf numFmtId="0" fontId="33" fillId="0" borderId="0" xfId="0" applyFont="1" applyFill="1" applyBorder="1" applyAlignment="1" applyProtection="1">
      <alignment/>
      <protection/>
    </xf>
    <xf numFmtId="0" fontId="33" fillId="0" borderId="0" xfId="0" applyFont="1" applyFill="1" applyBorder="1" applyAlignment="1" applyProtection="1">
      <alignment horizontal="center" vertical="center"/>
      <protection/>
    </xf>
    <xf numFmtId="0" fontId="9" fillId="3" borderId="15" xfId="0" applyFont="1" applyFill="1" applyBorder="1" applyAlignment="1" applyProtection="1">
      <alignment horizontal="left"/>
      <protection/>
    </xf>
    <xf numFmtId="9" fontId="0" fillId="0" borderId="0" xfId="68" applyFont="1" applyAlignment="1">
      <alignment horizontal="center" vertical="center"/>
    </xf>
    <xf numFmtId="0" fontId="0" fillId="0" borderId="24" xfId="0" applyBorder="1" applyAlignment="1">
      <alignment/>
    </xf>
    <xf numFmtId="0" fontId="0" fillId="0" borderId="0" xfId="0" applyFont="1" applyAlignment="1">
      <alignment horizontal="right"/>
    </xf>
    <xf numFmtId="44" fontId="0" fillId="0" borderId="0" xfId="0" applyNumberFormat="1" applyAlignment="1">
      <alignment/>
    </xf>
    <xf numFmtId="1"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0" fontId="23" fillId="0" borderId="0" xfId="0" applyFont="1" applyAlignment="1">
      <alignment/>
    </xf>
    <xf numFmtId="3" fontId="0" fillId="0" borderId="0" xfId="0" applyNumberFormat="1" applyAlignment="1">
      <alignment/>
    </xf>
    <xf numFmtId="49" fontId="19" fillId="35" borderId="0" xfId="0" applyNumberFormat="1" applyFont="1" applyFill="1" applyBorder="1" applyAlignment="1" applyProtection="1">
      <alignment horizontal="center"/>
      <protection/>
    </xf>
    <xf numFmtId="49" fontId="9" fillId="38" borderId="10" xfId="0" applyNumberFormat="1" applyFont="1" applyFill="1" applyBorder="1" applyAlignment="1" applyProtection="1">
      <alignment vertical="top" wrapText="1"/>
      <protection/>
    </xf>
    <xf numFmtId="0" fontId="9" fillId="38" borderId="10" xfId="0" applyFont="1" applyFill="1" applyBorder="1" applyAlignment="1" applyProtection="1">
      <alignment horizontal="left" vertical="top" wrapText="1"/>
      <protection/>
    </xf>
    <xf numFmtId="0" fontId="2" fillId="5" borderId="0" xfId="0" applyFont="1" applyFill="1" applyBorder="1" applyAlignment="1" applyProtection="1">
      <alignment vertical="top" wrapText="1"/>
      <protection/>
    </xf>
    <xf numFmtId="9" fontId="2" fillId="5" borderId="11" xfId="0" applyNumberFormat="1" applyFont="1" applyFill="1" applyBorder="1" applyAlignment="1" applyProtection="1">
      <alignment/>
      <protection/>
    </xf>
    <xf numFmtId="0" fontId="2" fillId="37" borderId="23" xfId="0" applyFont="1" applyFill="1" applyBorder="1" applyAlignment="1" applyProtection="1">
      <alignment/>
      <protection/>
    </xf>
    <xf numFmtId="0" fontId="2" fillId="37" borderId="25" xfId="0" applyFont="1" applyFill="1" applyBorder="1" applyAlignment="1" applyProtection="1">
      <alignment/>
      <protection/>
    </xf>
    <xf numFmtId="9" fontId="2" fillId="34" borderId="11" xfId="0" applyNumberFormat="1" applyFont="1" applyFill="1" applyBorder="1" applyAlignment="1" applyProtection="1">
      <alignment/>
      <protection/>
    </xf>
    <xf numFmtId="9" fontId="2" fillId="3" borderId="11" xfId="0" applyNumberFormat="1" applyFont="1" applyFill="1" applyBorder="1" applyAlignment="1" applyProtection="1">
      <alignment/>
      <protection/>
    </xf>
    <xf numFmtId="0" fontId="2" fillId="3" borderId="10" xfId="0" applyFont="1" applyFill="1" applyBorder="1" applyAlignment="1" applyProtection="1">
      <alignment horizontal="left" vertical="top" wrapText="1"/>
      <protection/>
    </xf>
    <xf numFmtId="0" fontId="2" fillId="6" borderId="18" xfId="0" applyFont="1" applyFill="1" applyBorder="1" applyAlignment="1" applyProtection="1">
      <alignment horizontal="left" vertical="top" wrapText="1"/>
      <protection/>
    </xf>
    <xf numFmtId="0" fontId="2" fillId="5" borderId="0" xfId="0" applyFont="1" applyFill="1" applyBorder="1" applyAlignment="1" applyProtection="1">
      <alignment horizontal="center" vertical="top" wrapText="1"/>
      <protection/>
    </xf>
    <xf numFmtId="0" fontId="2" fillId="5" borderId="10" xfId="0" applyFont="1" applyFill="1" applyBorder="1" applyAlignment="1" applyProtection="1">
      <alignment horizontal="left" vertical="top" wrapText="1"/>
      <protection/>
    </xf>
    <xf numFmtId="0" fontId="2" fillId="5" borderId="0" xfId="0" applyFont="1" applyFill="1" applyBorder="1" applyAlignment="1" applyProtection="1">
      <alignment horizontal="left" vertical="top" wrapText="1"/>
      <protection/>
    </xf>
    <xf numFmtId="0" fontId="2" fillId="5" borderId="23" xfId="0" applyFont="1" applyFill="1" applyBorder="1" applyAlignment="1" applyProtection="1">
      <alignment horizontal="left" vertical="top" wrapText="1"/>
      <protection/>
    </xf>
    <xf numFmtId="0" fontId="21" fillId="5" borderId="0" xfId="0" applyFont="1" applyFill="1" applyBorder="1" applyAlignment="1" applyProtection="1">
      <alignment horizontal="left" wrapText="1"/>
      <protection/>
    </xf>
    <xf numFmtId="0" fontId="2" fillId="6" borderId="12" xfId="0" applyFont="1" applyFill="1" applyBorder="1" applyAlignment="1" applyProtection="1">
      <alignment horizontal="left" vertical="top" wrapText="1"/>
      <protection/>
    </xf>
    <xf numFmtId="0" fontId="2" fillId="6" borderId="25" xfId="0" applyFont="1" applyFill="1" applyBorder="1" applyAlignment="1" applyProtection="1">
      <alignment horizontal="left" vertical="top" wrapText="1"/>
      <protection/>
    </xf>
    <xf numFmtId="0" fontId="2" fillId="6" borderId="10" xfId="0" applyFont="1" applyFill="1" applyBorder="1" applyAlignment="1" applyProtection="1">
      <alignment horizontal="left" vertical="top" wrapText="1"/>
      <protection/>
    </xf>
    <xf numFmtId="0" fontId="2" fillId="6" borderId="0" xfId="0" applyFont="1" applyFill="1" applyBorder="1" applyAlignment="1" applyProtection="1">
      <alignment horizontal="left" vertical="top" wrapText="1"/>
      <protection/>
    </xf>
    <xf numFmtId="0" fontId="2" fillId="6" borderId="15" xfId="0" applyFont="1" applyFill="1" applyBorder="1" applyAlignment="1" applyProtection="1">
      <alignment horizontal="left" vertical="top" wrapText="1"/>
      <protection/>
    </xf>
    <xf numFmtId="0" fontId="25" fillId="6" borderId="10" xfId="0" applyFont="1" applyFill="1" applyBorder="1" applyAlignment="1" applyProtection="1">
      <alignment horizontal="left" vertical="top" wrapText="1"/>
      <protection/>
    </xf>
    <xf numFmtId="0" fontId="25" fillId="6" borderId="0" xfId="0" applyFont="1" applyFill="1" applyBorder="1" applyAlignment="1" applyProtection="1">
      <alignment horizontal="left" vertical="top" wrapText="1"/>
      <protection/>
    </xf>
    <xf numFmtId="0" fontId="9" fillId="6" borderId="13" xfId="0" applyFont="1" applyFill="1" applyBorder="1" applyAlignment="1" applyProtection="1">
      <alignment horizontal="left" vertical="top" wrapText="1"/>
      <protection/>
    </xf>
    <xf numFmtId="0" fontId="25" fillId="6" borderId="23" xfId="0" applyFont="1" applyFill="1" applyBorder="1" applyAlignment="1" applyProtection="1">
      <alignment horizontal="left" vertical="top" wrapText="1"/>
      <protection/>
    </xf>
    <xf numFmtId="0" fontId="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6" fillId="0" borderId="0" xfId="0" applyFont="1" applyBorder="1" applyAlignment="1" applyProtection="1">
      <alignment/>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xf>
    <xf numFmtId="0" fontId="18" fillId="0" borderId="0" xfId="0" applyFont="1" applyBorder="1" applyAlignment="1" applyProtection="1">
      <alignment/>
      <protection/>
    </xf>
    <xf numFmtId="0" fontId="18" fillId="0" borderId="0" xfId="0" applyFont="1" applyFill="1" applyBorder="1" applyAlignment="1" applyProtection="1">
      <alignment/>
      <protection/>
    </xf>
    <xf numFmtId="0" fontId="19" fillId="0" borderId="0" xfId="0" applyFont="1" applyFill="1" applyBorder="1" applyAlignment="1" applyProtection="1">
      <alignment vertical="center"/>
      <protection/>
    </xf>
    <xf numFmtId="0" fontId="18" fillId="0" borderId="0" xfId="0" applyFont="1" applyBorder="1" applyAlignment="1" applyProtection="1">
      <alignment horizontal="left"/>
      <protection/>
    </xf>
    <xf numFmtId="0" fontId="16" fillId="0" borderId="0" xfId="0" applyFont="1" applyBorder="1" applyAlignment="1" applyProtection="1">
      <alignment/>
      <protection/>
    </xf>
    <xf numFmtId="0" fontId="18" fillId="0" borderId="0" xfId="0" applyFont="1" applyBorder="1" applyAlignment="1" applyProtection="1">
      <alignment vertical="center"/>
      <protection/>
    </xf>
    <xf numFmtId="0" fontId="16" fillId="35" borderId="0" xfId="0" applyFont="1" applyFill="1" applyBorder="1" applyAlignment="1" applyProtection="1">
      <alignment horizontal="left" vertical="center"/>
      <protection/>
    </xf>
    <xf numFmtId="0" fontId="17" fillId="0" borderId="0" xfId="0" applyFont="1" applyBorder="1" applyAlignment="1" applyProtection="1">
      <alignment/>
      <protection/>
    </xf>
    <xf numFmtId="0" fontId="16" fillId="35" borderId="0" xfId="0" applyFont="1" applyFill="1" applyBorder="1" applyAlignment="1" applyProtection="1">
      <alignment horizontal="justify" vertical="center"/>
      <protection/>
    </xf>
    <xf numFmtId="0" fontId="23" fillId="0" borderId="0" xfId="0" applyFont="1" applyAlignment="1" applyProtection="1">
      <alignment vertical="top" wrapText="1"/>
      <protection/>
    </xf>
    <xf numFmtId="0" fontId="78" fillId="10" borderId="0" xfId="50" applyFont="1" applyFill="1" applyBorder="1" applyAlignment="1" applyProtection="1">
      <alignment vertical="center"/>
      <protection/>
    </xf>
    <xf numFmtId="0" fontId="84" fillId="0" borderId="26" xfId="52" applyFont="1" applyBorder="1" applyAlignment="1" applyProtection="1">
      <alignment wrapText="1"/>
      <protection/>
    </xf>
    <xf numFmtId="0" fontId="84" fillId="0" borderId="27" xfId="52" applyFont="1" applyBorder="1" applyAlignment="1" applyProtection="1">
      <alignment wrapText="1"/>
      <protection/>
    </xf>
    <xf numFmtId="0" fontId="84" fillId="0" borderId="27" xfId="52" applyFont="1" applyBorder="1" applyAlignment="1" applyProtection="1">
      <alignment horizontal="left" wrapText="1"/>
      <protection/>
    </xf>
    <xf numFmtId="0" fontId="84" fillId="0" borderId="28" xfId="52" applyFont="1" applyBorder="1" applyAlignment="1" applyProtection="1">
      <alignment wrapText="1"/>
      <protection/>
    </xf>
    <xf numFmtId="0" fontId="21" fillId="6" borderId="23" xfId="0" applyFont="1" applyFill="1" applyBorder="1" applyAlignment="1" applyProtection="1">
      <alignment horizontal="center" vertical="center" wrapText="1"/>
      <protection/>
    </xf>
    <xf numFmtId="0" fontId="2" fillId="6" borderId="23" xfId="0" applyFont="1" applyFill="1" applyBorder="1" applyAlignment="1" applyProtection="1">
      <alignment horizontal="center" vertical="top"/>
      <protection/>
    </xf>
    <xf numFmtId="0" fontId="19" fillId="6" borderId="22" xfId="0" applyFont="1" applyFill="1" applyBorder="1" applyAlignment="1" applyProtection="1">
      <alignment horizontal="center" vertical="center" wrapText="1"/>
      <protection/>
    </xf>
    <xf numFmtId="0" fontId="19" fillId="6" borderId="25" xfId="0" applyFont="1" applyFill="1" applyBorder="1" applyAlignment="1" applyProtection="1">
      <alignment horizontal="center" vertical="center"/>
      <protection/>
    </xf>
    <xf numFmtId="0" fontId="2" fillId="6" borderId="23" xfId="0" applyFont="1" applyFill="1" applyBorder="1" applyAlignment="1" applyProtection="1">
      <alignment horizontal="center" vertical="center"/>
      <protection/>
    </xf>
    <xf numFmtId="0" fontId="9" fillId="6" borderId="25" xfId="0" applyFont="1" applyFill="1" applyBorder="1" applyAlignment="1" applyProtection="1">
      <alignment horizontal="center" vertical="center"/>
      <protection/>
    </xf>
    <xf numFmtId="0" fontId="2" fillId="6" borderId="23" xfId="0" applyFont="1" applyFill="1" applyBorder="1" applyAlignment="1" applyProtection="1">
      <alignment horizontal="center" vertical="center" wrapText="1"/>
      <protection/>
    </xf>
    <xf numFmtId="0" fontId="77" fillId="37" borderId="21" xfId="0" applyFont="1" applyFill="1" applyBorder="1" applyAlignment="1" applyProtection="1">
      <alignment horizontal="left" vertical="center" wrapText="1"/>
      <protection/>
    </xf>
    <xf numFmtId="0" fontId="77" fillId="37" borderId="25" xfId="0" applyFont="1" applyFill="1" applyBorder="1" applyAlignment="1" applyProtection="1">
      <alignment horizontal="left" vertical="center" wrapText="1"/>
      <protection/>
    </xf>
    <xf numFmtId="0" fontId="82" fillId="37" borderId="13" xfId="0" applyFont="1" applyFill="1" applyBorder="1" applyAlignment="1" applyProtection="1">
      <alignment vertical="center"/>
      <protection/>
    </xf>
    <xf numFmtId="0" fontId="77" fillId="37" borderId="12" xfId="0" applyFont="1" applyFill="1" applyBorder="1" applyAlignment="1" applyProtection="1">
      <alignment horizontal="left" vertical="center"/>
      <protection/>
    </xf>
    <xf numFmtId="0" fontId="2" fillId="6" borderId="23" xfId="0" applyFont="1" applyFill="1" applyBorder="1" applyAlignment="1" applyProtection="1">
      <alignment horizontal="left" vertical="top" wrapText="1"/>
      <protection/>
    </xf>
    <xf numFmtId="0" fontId="9" fillId="36" borderId="0" xfId="59" applyFont="1" applyFill="1" applyProtection="1">
      <alignment/>
      <protection/>
    </xf>
    <xf numFmtId="0" fontId="85" fillId="36" borderId="0" xfId="59" applyFont="1" applyFill="1" applyProtection="1">
      <alignment/>
      <protection/>
    </xf>
    <xf numFmtId="0" fontId="2" fillId="10" borderId="0" xfId="59" applyFont="1" applyFill="1" applyProtection="1">
      <alignment/>
      <protection/>
    </xf>
    <xf numFmtId="0" fontId="2" fillId="36" borderId="0" xfId="59" applyFont="1" applyFill="1" applyBorder="1" applyProtection="1">
      <alignment/>
      <protection/>
    </xf>
    <xf numFmtId="0" fontId="2" fillId="36" borderId="0" xfId="59" applyFont="1" applyFill="1" applyProtection="1">
      <alignment/>
      <protection/>
    </xf>
    <xf numFmtId="0" fontId="2" fillId="36" borderId="0" xfId="59" applyFont="1" applyFill="1" applyAlignment="1" applyProtection="1">
      <alignment horizontal="left"/>
      <protection/>
    </xf>
    <xf numFmtId="0" fontId="2" fillId="38" borderId="13" xfId="59" applyFont="1" applyFill="1" applyBorder="1" applyProtection="1">
      <alignment/>
      <protection locked="0"/>
    </xf>
    <xf numFmtId="0" fontId="0" fillId="6" borderId="23" xfId="0" applyFont="1" applyFill="1" applyBorder="1" applyAlignment="1" applyProtection="1">
      <alignment/>
      <protection/>
    </xf>
    <xf numFmtId="0" fontId="0" fillId="6" borderId="0" xfId="0" applyFont="1" applyFill="1" applyBorder="1" applyAlignment="1" applyProtection="1">
      <alignment/>
      <protection/>
    </xf>
    <xf numFmtId="0" fontId="2" fillId="6" borderId="22" xfId="0" applyFont="1" applyFill="1" applyBorder="1" applyAlignment="1" applyProtection="1">
      <alignment/>
      <protection/>
    </xf>
    <xf numFmtId="165" fontId="31" fillId="38" borderId="21" xfId="44" applyNumberFormat="1" applyFont="1" applyFill="1" applyBorder="1" applyAlignment="1" applyProtection="1">
      <alignment vertical="center"/>
      <protection locked="0"/>
    </xf>
    <xf numFmtId="0" fontId="2" fillId="38" borderId="11" xfId="44" applyNumberFormat="1" applyFont="1" applyFill="1" applyBorder="1" applyAlignment="1" applyProtection="1">
      <alignment horizontal="center" vertical="center"/>
      <protection locked="0"/>
    </xf>
    <xf numFmtId="1" fontId="2" fillId="38" borderId="11" xfId="44" applyNumberFormat="1" applyFont="1" applyFill="1" applyBorder="1" applyAlignment="1" applyProtection="1">
      <alignment horizontal="center" vertical="center"/>
      <protection locked="0"/>
    </xf>
    <xf numFmtId="3" fontId="2" fillId="38" borderId="11" xfId="44" applyNumberFormat="1" applyFont="1" applyFill="1" applyBorder="1" applyAlignment="1" applyProtection="1">
      <alignment horizontal="center" vertical="center"/>
      <protection locked="0"/>
    </xf>
    <xf numFmtId="0" fontId="2" fillId="38" borderId="16" xfId="44" applyNumberFormat="1" applyFont="1" applyFill="1" applyBorder="1" applyAlignment="1" applyProtection="1">
      <alignment horizontal="center" vertical="center"/>
      <protection locked="0"/>
    </xf>
    <xf numFmtId="3" fontId="2" fillId="38" borderId="19" xfId="44" applyNumberFormat="1" applyFont="1" applyFill="1" applyBorder="1" applyAlignment="1" applyProtection="1">
      <alignment horizontal="center" vertical="center"/>
      <protection locked="0"/>
    </xf>
    <xf numFmtId="1" fontId="2" fillId="3" borderId="0" xfId="44" applyNumberFormat="1" applyFont="1" applyFill="1" applyBorder="1" applyAlignment="1" applyProtection="1">
      <alignment horizontal="center" vertical="center"/>
      <protection/>
    </xf>
    <xf numFmtId="0" fontId="2" fillId="38" borderId="19" xfId="44" applyNumberFormat="1" applyFont="1" applyFill="1" applyBorder="1" applyAlignment="1" applyProtection="1">
      <alignment horizontal="center" vertical="center"/>
      <protection locked="0"/>
    </xf>
    <xf numFmtId="0" fontId="2" fillId="38" borderId="29" xfId="44" applyNumberFormat="1" applyFont="1" applyFill="1" applyBorder="1" applyAlignment="1" applyProtection="1">
      <alignment horizontal="center" vertical="center"/>
      <protection locked="0"/>
    </xf>
    <xf numFmtId="14" fontId="2" fillId="38" borderId="11" xfId="59" applyNumberFormat="1" applyFont="1" applyFill="1" applyBorder="1" applyAlignment="1" applyProtection="1">
      <alignment horizontal="center" vertical="center"/>
      <protection locked="0"/>
    </xf>
    <xf numFmtId="0" fontId="77" fillId="37" borderId="19" xfId="0" applyFont="1" applyFill="1" applyBorder="1" applyAlignment="1" applyProtection="1">
      <alignment horizontal="left"/>
      <protection/>
    </xf>
    <xf numFmtId="0" fontId="77" fillId="33" borderId="21" xfId="0" applyFont="1" applyFill="1" applyBorder="1" applyAlignment="1" applyProtection="1">
      <alignment horizontal="center" wrapText="1"/>
      <protection/>
    </xf>
    <xf numFmtId="0" fontId="9" fillId="40" borderId="0" xfId="0" applyFont="1" applyFill="1" applyBorder="1" applyAlignment="1" applyProtection="1">
      <alignment horizontal="center" vertical="center"/>
      <protection/>
    </xf>
    <xf numFmtId="0" fontId="9" fillId="37" borderId="25" xfId="0" applyFont="1" applyFill="1" applyBorder="1" applyAlignment="1" applyProtection="1">
      <alignment horizontal="center"/>
      <protection/>
    </xf>
    <xf numFmtId="0" fontId="77" fillId="37" borderId="25" xfId="0" applyFont="1" applyFill="1" applyBorder="1" applyAlignment="1" applyProtection="1">
      <alignment horizontal="center" vertical="center"/>
      <protection/>
    </xf>
    <xf numFmtId="0" fontId="10" fillId="33" borderId="0" xfId="0" applyFont="1" applyFill="1" applyBorder="1" applyAlignment="1" applyProtection="1">
      <alignment horizontal="center"/>
      <protection/>
    </xf>
    <xf numFmtId="0" fontId="9" fillId="5" borderId="0" xfId="0" applyFont="1" applyFill="1" applyBorder="1" applyAlignment="1" applyProtection="1">
      <alignment horizontal="center" vertical="center"/>
      <protection/>
    </xf>
    <xf numFmtId="1" fontId="2" fillId="5" borderId="0" xfId="0" applyNumberFormat="1" applyFont="1" applyFill="1" applyBorder="1" applyAlignment="1" applyProtection="1">
      <alignment vertical="center" wrapText="1"/>
      <protection/>
    </xf>
    <xf numFmtId="0" fontId="2"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protection/>
    </xf>
    <xf numFmtId="0" fontId="2" fillId="5" borderId="23" xfId="0" applyFont="1" applyFill="1" applyBorder="1" applyAlignment="1" applyProtection="1">
      <alignment/>
      <protection/>
    </xf>
    <xf numFmtId="0" fontId="2" fillId="5" borderId="23" xfId="0" applyFont="1" applyFill="1" applyBorder="1" applyAlignment="1" applyProtection="1">
      <alignment horizontal="center" vertical="top"/>
      <protection/>
    </xf>
    <xf numFmtId="0" fontId="19" fillId="5" borderId="22" xfId="0" applyFont="1" applyFill="1" applyBorder="1" applyAlignment="1" applyProtection="1">
      <alignment horizontal="center" vertical="center" wrapText="1"/>
      <protection/>
    </xf>
    <xf numFmtId="0" fontId="19" fillId="5" borderId="25"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top" wrapText="1"/>
      <protection/>
    </xf>
    <xf numFmtId="0" fontId="2" fillId="5" borderId="23" xfId="0" applyFont="1" applyFill="1" applyBorder="1" applyAlignment="1" applyProtection="1">
      <alignment horizontal="center" vertical="center" wrapText="1"/>
      <protection/>
    </xf>
    <xf numFmtId="0" fontId="25" fillId="5" borderId="23" xfId="0" applyFont="1" applyFill="1" applyBorder="1" applyAlignment="1" applyProtection="1">
      <alignment vertical="center" wrapText="1"/>
      <protection/>
    </xf>
    <xf numFmtId="49" fontId="2" fillId="5" borderId="23" xfId="0" applyNumberFormat="1" applyFont="1" applyFill="1" applyBorder="1" applyAlignment="1" applyProtection="1">
      <alignment horizontal="center"/>
      <protection/>
    </xf>
    <xf numFmtId="0" fontId="9" fillId="5" borderId="25" xfId="0" applyFont="1" applyFill="1" applyBorder="1" applyAlignment="1" applyProtection="1">
      <alignment horizontal="center" vertical="center"/>
      <protection/>
    </xf>
    <xf numFmtId="0" fontId="77" fillId="40" borderId="0" xfId="0" applyFont="1" applyFill="1" applyBorder="1" applyAlignment="1" applyProtection="1">
      <alignment horizontal="center" vertical="center"/>
      <protection/>
    </xf>
    <xf numFmtId="0" fontId="2" fillId="34" borderId="22" xfId="0" applyFont="1" applyFill="1" applyBorder="1" applyAlignment="1" applyProtection="1">
      <alignment/>
      <protection/>
    </xf>
    <xf numFmtId="0" fontId="2" fillId="34" borderId="23" xfId="0" applyFont="1" applyFill="1" applyBorder="1" applyAlignment="1" applyProtection="1">
      <alignment horizontal="center" vertical="top" wrapText="1"/>
      <protection/>
    </xf>
    <xf numFmtId="0" fontId="2" fillId="34" borderId="23"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center"/>
      <protection/>
    </xf>
    <xf numFmtId="0" fontId="23" fillId="34" borderId="25"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9" fillId="34" borderId="25" xfId="0" applyFont="1" applyFill="1" applyBorder="1" applyAlignment="1" applyProtection="1">
      <alignment horizontal="center" vertical="center"/>
      <protection/>
    </xf>
    <xf numFmtId="0" fontId="78" fillId="3" borderId="0" xfId="50" applyFont="1" applyFill="1" applyBorder="1" applyAlignment="1" applyProtection="1">
      <alignment horizontal="center" vertical="center"/>
      <protection/>
    </xf>
    <xf numFmtId="0" fontId="81" fillId="37" borderId="18" xfId="0" applyFont="1" applyFill="1" applyBorder="1" applyAlignment="1" applyProtection="1">
      <alignment/>
      <protection/>
    </xf>
    <xf numFmtId="0" fontId="9" fillId="3" borderId="23" xfId="0" applyFont="1" applyFill="1" applyBorder="1" applyAlignment="1" applyProtection="1">
      <alignment horizontal="left" indent="1"/>
      <protection/>
    </xf>
    <xf numFmtId="0" fontId="2" fillId="3" borderId="23" xfId="0" applyFont="1" applyFill="1" applyBorder="1" applyAlignment="1" applyProtection="1">
      <alignment horizontal="left" wrapText="1"/>
      <protection/>
    </xf>
    <xf numFmtId="0" fontId="0" fillId="3" borderId="23" xfId="0" applyFont="1" applyFill="1" applyBorder="1" applyAlignment="1" applyProtection="1">
      <alignment/>
      <protection/>
    </xf>
    <xf numFmtId="0" fontId="2" fillId="3" borderId="23" xfId="0" applyFont="1" applyFill="1" applyBorder="1" applyAlignment="1" applyProtection="1">
      <alignment horizontal="center" vertical="center"/>
      <protection/>
    </xf>
    <xf numFmtId="0" fontId="23" fillId="3" borderId="22" xfId="0" applyFont="1" applyFill="1" applyBorder="1" applyAlignment="1" applyProtection="1">
      <alignment horizontal="center" vertical="center"/>
      <protection/>
    </xf>
    <xf numFmtId="0" fontId="23" fillId="3" borderId="25" xfId="0" applyFont="1" applyFill="1" applyBorder="1" applyAlignment="1" applyProtection="1">
      <alignment horizontal="center" vertical="center"/>
      <protection/>
    </xf>
    <xf numFmtId="0" fontId="2" fillId="3" borderId="23" xfId="0" applyFont="1" applyFill="1" applyBorder="1" applyAlignment="1" applyProtection="1">
      <alignment/>
      <protection/>
    </xf>
    <xf numFmtId="0" fontId="24" fillId="3" borderId="23" xfId="0" applyFont="1" applyFill="1" applyBorder="1" applyAlignment="1" applyProtection="1">
      <alignment horizontal="center" vertical="center" wrapText="1"/>
      <protection/>
    </xf>
    <xf numFmtId="0" fontId="9" fillId="3" borderId="25" xfId="0" applyFont="1" applyFill="1" applyBorder="1" applyAlignment="1" applyProtection="1">
      <alignment horizontal="center" vertical="center"/>
      <protection/>
    </xf>
    <xf numFmtId="44" fontId="2" fillId="38" borderId="11" xfId="44" applyFont="1" applyFill="1" applyBorder="1" applyAlignment="1" applyProtection="1">
      <alignment horizontal="center" vertical="center" wrapText="1"/>
      <protection locked="0"/>
    </xf>
    <xf numFmtId="0" fontId="21" fillId="36" borderId="14"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15" xfId="0" applyFont="1" applyFill="1" applyBorder="1" applyAlignment="1" applyProtection="1">
      <alignment horizontal="left"/>
      <protection/>
    </xf>
    <xf numFmtId="0" fontId="9" fillId="36" borderId="15" xfId="0" applyFont="1" applyFill="1" applyBorder="1" applyAlignment="1" applyProtection="1">
      <alignment/>
      <protection/>
    </xf>
    <xf numFmtId="0" fontId="9" fillId="36" borderId="22" xfId="0" applyNumberFormat="1" applyFont="1" applyFill="1" applyBorder="1" applyAlignment="1" applyProtection="1">
      <alignment horizontal="right" vertical="center"/>
      <protection/>
    </xf>
    <xf numFmtId="0" fontId="0" fillId="10" borderId="0" xfId="0" applyFont="1" applyFill="1" applyBorder="1" applyAlignment="1" applyProtection="1">
      <alignment/>
      <protection/>
    </xf>
    <xf numFmtId="0" fontId="2" fillId="36" borderId="22" xfId="0" applyFont="1" applyFill="1" applyBorder="1" applyAlignment="1" applyProtection="1">
      <alignment horizontal="center" vertical="center"/>
      <protection/>
    </xf>
    <xf numFmtId="0" fontId="0" fillId="10" borderId="10" xfId="0" applyFont="1" applyFill="1" applyBorder="1" applyAlignment="1" applyProtection="1">
      <alignment horizontal="left" vertical="center"/>
      <protection/>
    </xf>
    <xf numFmtId="0" fontId="0" fillId="10" borderId="0" xfId="0" applyFont="1" applyFill="1" applyBorder="1" applyAlignment="1" applyProtection="1">
      <alignment horizontal="left" vertical="center"/>
      <protection/>
    </xf>
    <xf numFmtId="0" fontId="2" fillId="36" borderId="21" xfId="0" applyFont="1" applyFill="1" applyBorder="1" applyAlignment="1" applyProtection="1">
      <alignment horizontal="center"/>
      <protection/>
    </xf>
    <xf numFmtId="0" fontId="21" fillId="36" borderId="10"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2" fillId="36" borderId="0" xfId="0" applyFont="1" applyFill="1" applyBorder="1" applyAlignment="1" applyProtection="1">
      <alignment horizontal="left"/>
      <protection/>
    </xf>
    <xf numFmtId="0" fontId="2" fillId="36" borderId="23" xfId="0" applyFont="1" applyFill="1" applyBorder="1" applyAlignment="1" applyProtection="1">
      <alignment/>
      <protection/>
    </xf>
    <xf numFmtId="0" fontId="9" fillId="36" borderId="25" xfId="0" applyNumberFormat="1" applyFont="1" applyFill="1" applyBorder="1" applyAlignment="1" applyProtection="1">
      <alignment horizontal="right" vertical="center"/>
      <protection/>
    </xf>
    <xf numFmtId="0" fontId="2" fillId="36" borderId="23" xfId="0" applyFont="1" applyFill="1" applyBorder="1" applyAlignment="1" applyProtection="1">
      <alignment horizontal="center" vertical="center"/>
      <protection/>
    </xf>
    <xf numFmtId="0" fontId="77" fillId="37" borderId="23" xfId="0" applyFont="1" applyFill="1" applyBorder="1" applyAlignment="1" applyProtection="1">
      <alignment horizontal="center" vertical="center"/>
      <protection/>
    </xf>
    <xf numFmtId="165" fontId="2" fillId="10" borderId="23" xfId="0" applyNumberFormat="1" applyFont="1" applyFill="1" applyBorder="1" applyAlignment="1" applyProtection="1">
      <alignment/>
      <protection/>
    </xf>
    <xf numFmtId="0" fontId="2" fillId="36" borderId="12" xfId="0" applyFont="1" applyFill="1" applyBorder="1" applyAlignment="1" applyProtection="1" quotePrefix="1">
      <alignment/>
      <protection/>
    </xf>
    <xf numFmtId="0" fontId="2" fillId="36" borderId="13" xfId="0" applyFont="1" applyFill="1" applyBorder="1" applyAlignment="1" applyProtection="1">
      <alignment/>
      <protection/>
    </xf>
    <xf numFmtId="0" fontId="2" fillId="36" borderId="13" xfId="0" applyFont="1" applyFill="1" applyBorder="1" applyAlignment="1" applyProtection="1">
      <alignment horizontal="left"/>
      <protection/>
    </xf>
    <xf numFmtId="0" fontId="2" fillId="36" borderId="25" xfId="0" applyFont="1" applyFill="1" applyBorder="1" applyAlignment="1" applyProtection="1">
      <alignment/>
      <protection/>
    </xf>
    <xf numFmtId="0" fontId="21" fillId="6" borderId="14" xfId="0" applyFont="1" applyFill="1" applyBorder="1" applyAlignment="1" applyProtection="1">
      <alignment vertical="center"/>
      <protection/>
    </xf>
    <xf numFmtId="0" fontId="9" fillId="6" borderId="18" xfId="0" applyNumberFormat="1" applyFont="1" applyFill="1" applyBorder="1" applyAlignment="1" applyProtection="1">
      <alignment horizontal="right" vertical="center" wrapText="1"/>
      <protection/>
    </xf>
    <xf numFmtId="0" fontId="9" fillId="6" borderId="21" xfId="0" applyNumberFormat="1" applyFont="1" applyFill="1" applyBorder="1" applyAlignment="1" applyProtection="1">
      <alignment horizontal="right" vertical="center"/>
      <protection/>
    </xf>
    <xf numFmtId="0" fontId="2" fillId="6" borderId="0" xfId="0" applyFont="1" applyFill="1" applyBorder="1" applyAlignment="1" applyProtection="1">
      <alignment vertical="center"/>
      <protection/>
    </xf>
    <xf numFmtId="0" fontId="2" fillId="6" borderId="0" xfId="0" applyFont="1" applyFill="1" applyBorder="1" applyAlignment="1" applyProtection="1">
      <alignment horizontal="left"/>
      <protection/>
    </xf>
    <xf numFmtId="0" fontId="9" fillId="6" borderId="0" xfId="0" applyFont="1" applyFill="1" applyBorder="1" applyAlignment="1" applyProtection="1">
      <alignment/>
      <protection/>
    </xf>
    <xf numFmtId="0" fontId="9" fillId="6" borderId="23" xfId="0" applyFont="1" applyFill="1" applyBorder="1" applyAlignment="1" applyProtection="1">
      <alignment/>
      <protection/>
    </xf>
    <xf numFmtId="0" fontId="21" fillId="6" borderId="10" xfId="0" applyFont="1" applyFill="1" applyBorder="1" applyAlignment="1" applyProtection="1">
      <alignment vertical="center"/>
      <protection/>
    </xf>
    <xf numFmtId="0" fontId="9" fillId="6" borderId="25" xfId="0" applyNumberFormat="1" applyFont="1" applyFill="1" applyBorder="1" applyAlignment="1" applyProtection="1">
      <alignment horizontal="right" vertical="center"/>
      <protection/>
    </xf>
    <xf numFmtId="0" fontId="2" fillId="6" borderId="25" xfId="0" applyFont="1" applyFill="1" applyBorder="1" applyAlignment="1" applyProtection="1">
      <alignment horizontal="center" vertical="center"/>
      <protection/>
    </xf>
    <xf numFmtId="0" fontId="2" fillId="6" borderId="23" xfId="0" applyFont="1" applyFill="1" applyBorder="1" applyAlignment="1" applyProtection="1" quotePrefix="1">
      <alignment horizontal="center" vertical="center"/>
      <protection/>
    </xf>
    <xf numFmtId="0" fontId="25" fillId="6" borderId="23" xfId="0" applyFont="1" applyFill="1" applyBorder="1" applyAlignment="1" applyProtection="1">
      <alignment horizontal="center" vertical="top" wrapText="1"/>
      <protection/>
    </xf>
    <xf numFmtId="0" fontId="21" fillId="6" borderId="23" xfId="0" applyFont="1" applyFill="1" applyBorder="1" applyAlignment="1" applyProtection="1">
      <alignment horizontal="left" vertical="center" wrapText="1"/>
      <protection/>
    </xf>
    <xf numFmtId="0" fontId="9" fillId="6" borderId="23" xfId="0" applyFont="1" applyFill="1" applyBorder="1" applyAlignment="1" applyProtection="1">
      <alignment horizontal="left" vertical="top" wrapText="1"/>
      <protection/>
    </xf>
    <xf numFmtId="0" fontId="9" fillId="6" borderId="23" xfId="0" applyFont="1" applyFill="1" applyBorder="1" applyAlignment="1" applyProtection="1">
      <alignment horizontal="center" vertical="center"/>
      <protection/>
    </xf>
    <xf numFmtId="0" fontId="2" fillId="6" borderId="25" xfId="0" applyFont="1" applyFill="1" applyBorder="1" applyAlignment="1" applyProtection="1">
      <alignment/>
      <protection/>
    </xf>
    <xf numFmtId="0" fontId="9" fillId="6" borderId="0" xfId="0" applyFont="1" applyFill="1" applyBorder="1" applyAlignment="1" applyProtection="1">
      <alignment horizontal="left"/>
      <protection/>
    </xf>
    <xf numFmtId="0" fontId="9" fillId="6" borderId="22" xfId="0" applyFont="1" applyFill="1" applyBorder="1" applyAlignment="1" applyProtection="1">
      <alignment horizontal="center" vertical="center" wrapText="1"/>
      <protection/>
    </xf>
    <xf numFmtId="0" fontId="9" fillId="6" borderId="23" xfId="0" applyFont="1" applyFill="1" applyBorder="1" applyAlignment="1" applyProtection="1">
      <alignment vertical="top"/>
      <protection/>
    </xf>
    <xf numFmtId="0" fontId="2" fillId="6" borderId="23" xfId="0" applyFont="1" applyFill="1" applyBorder="1" applyAlignment="1" applyProtection="1">
      <alignment/>
      <protection/>
    </xf>
    <xf numFmtId="0" fontId="2" fillId="6" borderId="23" xfId="0" applyFont="1" applyFill="1" applyBorder="1" applyAlignment="1" applyProtection="1">
      <alignment vertical="top" wrapText="1"/>
      <protection/>
    </xf>
    <xf numFmtId="0" fontId="9" fillId="6" borderId="10" xfId="0" applyFont="1" applyFill="1" applyBorder="1" applyAlignment="1" applyProtection="1">
      <alignment horizontal="left" vertical="top" wrapText="1"/>
      <protection/>
    </xf>
    <xf numFmtId="0" fontId="9" fillId="6" borderId="23" xfId="0" applyFont="1" applyFill="1" applyBorder="1" applyAlignment="1" applyProtection="1">
      <alignment vertical="top" wrapText="1"/>
      <protection/>
    </xf>
    <xf numFmtId="0" fontId="2" fillId="6" borderId="12" xfId="0" applyFont="1" applyFill="1" applyBorder="1" applyAlignment="1" applyProtection="1">
      <alignment/>
      <protection/>
    </xf>
    <xf numFmtId="0" fontId="2" fillId="6" borderId="13" xfId="0" applyFont="1" applyFill="1" applyBorder="1" applyAlignment="1" applyProtection="1">
      <alignment vertical="top"/>
      <protection/>
    </xf>
    <xf numFmtId="0" fontId="9" fillId="6" borderId="13" xfId="0" applyFont="1" applyFill="1" applyBorder="1" applyAlignment="1" applyProtection="1">
      <alignment vertical="top" wrapText="1"/>
      <protection/>
    </xf>
    <xf numFmtId="0" fontId="9" fillId="6" borderId="25" xfId="0" applyFont="1" applyFill="1" applyBorder="1" applyAlignment="1" applyProtection="1">
      <alignment vertical="top" wrapText="1"/>
      <protection/>
    </xf>
    <xf numFmtId="0" fontId="21" fillId="5" borderId="14" xfId="0" applyFont="1" applyFill="1" applyBorder="1" applyAlignment="1" applyProtection="1">
      <alignment/>
      <protection/>
    </xf>
    <xf numFmtId="0" fontId="2" fillId="5" borderId="15" xfId="0" applyFont="1" applyFill="1" applyBorder="1" applyAlignment="1" applyProtection="1">
      <alignment/>
      <protection/>
    </xf>
    <xf numFmtId="0" fontId="0" fillId="5" borderId="15" xfId="0" applyFont="1" applyFill="1" applyBorder="1" applyAlignment="1" applyProtection="1">
      <alignment horizontal="left"/>
      <protection/>
    </xf>
    <xf numFmtId="0" fontId="9" fillId="5" borderId="22" xfId="0" applyFont="1" applyFill="1" applyBorder="1" applyAlignment="1" applyProtection="1">
      <alignment horizontal="right"/>
      <protection/>
    </xf>
    <xf numFmtId="9" fontId="2" fillId="37" borderId="23" xfId="0" applyNumberFormat="1" applyFont="1" applyFill="1" applyBorder="1" applyAlignment="1" applyProtection="1">
      <alignment/>
      <protection/>
    </xf>
    <xf numFmtId="0" fontId="2" fillId="5" borderId="25" xfId="0" applyFont="1" applyFill="1" applyBorder="1" applyAlignment="1" applyProtection="1">
      <alignment/>
      <protection/>
    </xf>
    <xf numFmtId="0" fontId="21" fillId="5" borderId="10" xfId="0" applyFont="1" applyFill="1" applyBorder="1" applyAlignment="1" applyProtection="1">
      <alignment/>
      <protection/>
    </xf>
    <xf numFmtId="0" fontId="9" fillId="5" borderId="23" xfId="0" applyFont="1" applyFill="1" applyBorder="1" applyAlignment="1" applyProtection="1">
      <alignment horizontal="right"/>
      <protection/>
    </xf>
    <xf numFmtId="0" fontId="77" fillId="33" borderId="29" xfId="0" applyFont="1" applyFill="1" applyBorder="1" applyAlignment="1" applyProtection="1">
      <alignment horizontal="center" vertical="center"/>
      <protection/>
    </xf>
    <xf numFmtId="0" fontId="2" fillId="37" borderId="29" xfId="0" applyFont="1" applyFill="1" applyBorder="1" applyAlignment="1" applyProtection="1">
      <alignment horizontal="center" vertical="center"/>
      <protection/>
    </xf>
    <xf numFmtId="0" fontId="2" fillId="37" borderId="19" xfId="0" applyFont="1" applyFill="1" applyBorder="1" applyAlignment="1" applyProtection="1">
      <alignment horizontal="center" vertical="center"/>
      <protection/>
    </xf>
    <xf numFmtId="0" fontId="0" fillId="5" borderId="22" xfId="0" applyFont="1" applyFill="1" applyBorder="1" applyAlignment="1" applyProtection="1">
      <alignment/>
      <protection/>
    </xf>
    <xf numFmtId="0" fontId="2" fillId="5" borderId="10" xfId="0" applyFont="1" applyFill="1" applyBorder="1" applyAlignment="1" applyProtection="1">
      <alignment vertical="center"/>
      <protection/>
    </xf>
    <xf numFmtId="0" fontId="2" fillId="5" borderId="0" xfId="0" applyFont="1" applyFill="1" applyBorder="1" applyAlignment="1" applyProtection="1">
      <alignment vertical="center"/>
      <protection/>
    </xf>
    <xf numFmtId="0" fontId="9" fillId="5" borderId="0" xfId="0" applyFont="1" applyFill="1" applyBorder="1" applyAlignment="1" applyProtection="1">
      <alignment/>
      <protection/>
    </xf>
    <xf numFmtId="0" fontId="9" fillId="5" borderId="23" xfId="0" applyFont="1" applyFill="1" applyBorder="1" applyAlignment="1" applyProtection="1">
      <alignment/>
      <protection/>
    </xf>
    <xf numFmtId="0" fontId="0" fillId="2" borderId="10" xfId="0" applyFont="1" applyFill="1" applyBorder="1" applyAlignment="1" applyProtection="1">
      <alignment/>
      <protection/>
    </xf>
    <xf numFmtId="0" fontId="9" fillId="5" borderId="25" xfId="0" applyNumberFormat="1" applyFont="1" applyFill="1" applyBorder="1" applyAlignment="1" applyProtection="1">
      <alignment horizontal="right" vertical="center"/>
      <protection/>
    </xf>
    <xf numFmtId="0" fontId="2" fillId="5" borderId="12" xfId="0" applyFont="1" applyFill="1" applyBorder="1" applyAlignment="1" applyProtection="1">
      <alignment/>
      <protection/>
    </xf>
    <xf numFmtId="0" fontId="2" fillId="5" borderId="13" xfId="0" applyFont="1" applyFill="1" applyBorder="1" applyAlignment="1" applyProtection="1">
      <alignment horizontal="left"/>
      <protection/>
    </xf>
    <xf numFmtId="0" fontId="21" fillId="34" borderId="14" xfId="0" applyFont="1" applyFill="1" applyBorder="1" applyAlignment="1" applyProtection="1">
      <alignment/>
      <protection/>
    </xf>
    <xf numFmtId="0" fontId="2" fillId="34" borderId="15" xfId="0" applyFont="1" applyFill="1" applyBorder="1" applyAlignment="1" applyProtection="1">
      <alignment horizontal="left"/>
      <protection/>
    </xf>
    <xf numFmtId="0" fontId="9" fillId="34" borderId="22" xfId="0" applyFont="1" applyFill="1" applyBorder="1" applyAlignment="1" applyProtection="1">
      <alignment horizontal="right"/>
      <protection/>
    </xf>
    <xf numFmtId="0" fontId="2" fillId="34" borderId="25" xfId="0" applyFont="1" applyFill="1" applyBorder="1" applyAlignment="1" applyProtection="1">
      <alignment/>
      <protection/>
    </xf>
    <xf numFmtId="0" fontId="2" fillId="34" borderId="10" xfId="0" applyFont="1" applyFill="1" applyBorder="1" applyAlignment="1" applyProtection="1">
      <alignment/>
      <protection/>
    </xf>
    <xf numFmtId="0" fontId="2" fillId="34" borderId="23" xfId="0" applyFont="1" applyFill="1" applyBorder="1" applyAlignment="1" applyProtection="1">
      <alignment/>
      <protection/>
    </xf>
    <xf numFmtId="0" fontId="21" fillId="34" borderId="10" xfId="0" applyFont="1" applyFill="1" applyBorder="1" applyAlignment="1" applyProtection="1">
      <alignment/>
      <protection/>
    </xf>
    <xf numFmtId="0" fontId="9" fillId="34" borderId="23" xfId="0" applyFont="1" applyFill="1" applyBorder="1" applyAlignment="1" applyProtection="1">
      <alignment horizontal="right"/>
      <protection/>
    </xf>
    <xf numFmtId="0" fontId="77" fillId="33" borderId="23" xfId="0" applyFont="1" applyFill="1" applyBorder="1" applyAlignment="1" applyProtection="1">
      <alignment horizontal="center" vertical="center"/>
      <protection/>
    </xf>
    <xf numFmtId="0" fontId="2" fillId="41" borderId="25" xfId="0" applyFont="1" applyFill="1" applyBorder="1" applyAlignment="1" applyProtection="1">
      <alignment/>
      <protection/>
    </xf>
    <xf numFmtId="0" fontId="0" fillId="34" borderId="25" xfId="0" applyFont="1" applyFill="1" applyBorder="1" applyAlignment="1" applyProtection="1">
      <alignment/>
      <protection/>
    </xf>
    <xf numFmtId="0" fontId="0" fillId="34" borderId="0" xfId="0" applyFont="1" applyFill="1" applyBorder="1" applyAlignment="1" applyProtection="1">
      <alignment/>
      <protection/>
    </xf>
    <xf numFmtId="0" fontId="9" fillId="34" borderId="23" xfId="0" applyFont="1" applyFill="1" applyBorder="1" applyAlignment="1" applyProtection="1">
      <alignment horizontal="center"/>
      <protection/>
    </xf>
    <xf numFmtId="0" fontId="0" fillId="34" borderId="23" xfId="0" applyFont="1" applyFill="1" applyBorder="1" applyAlignment="1" applyProtection="1">
      <alignment/>
      <protection/>
    </xf>
    <xf numFmtId="0" fontId="2" fillId="34" borderId="12" xfId="0" applyFont="1" applyFill="1" applyBorder="1" applyAlignment="1" applyProtection="1">
      <alignment/>
      <protection/>
    </xf>
    <xf numFmtId="0" fontId="2" fillId="34" borderId="13" xfId="0" applyFont="1" applyFill="1" applyBorder="1" applyAlignment="1" applyProtection="1">
      <alignment horizontal="left"/>
      <protection/>
    </xf>
    <xf numFmtId="0" fontId="21" fillId="3" borderId="14" xfId="0" applyFont="1" applyFill="1" applyBorder="1" applyAlignment="1" applyProtection="1">
      <alignment/>
      <protection/>
    </xf>
    <xf numFmtId="0" fontId="2" fillId="3" borderId="15" xfId="0" applyFont="1" applyFill="1" applyBorder="1" applyAlignment="1" applyProtection="1">
      <alignment/>
      <protection/>
    </xf>
    <xf numFmtId="0" fontId="2" fillId="3" borderId="15" xfId="0" applyFont="1" applyFill="1" applyBorder="1" applyAlignment="1" applyProtection="1">
      <alignment horizontal="left"/>
      <protection/>
    </xf>
    <xf numFmtId="0" fontId="9" fillId="3" borderId="22" xfId="0" applyFont="1" applyFill="1" applyBorder="1" applyAlignment="1" applyProtection="1">
      <alignment horizontal="right"/>
      <protection/>
    </xf>
    <xf numFmtId="0" fontId="77" fillId="33" borderId="23" xfId="0" applyFont="1" applyFill="1" applyBorder="1" applyAlignment="1" applyProtection="1">
      <alignment horizontal="center" vertical="center" wrapText="1"/>
      <protection/>
    </xf>
    <xf numFmtId="0" fontId="2" fillId="3" borderId="25" xfId="0" applyFont="1" applyFill="1" applyBorder="1" applyAlignment="1" applyProtection="1">
      <alignment/>
      <protection/>
    </xf>
    <xf numFmtId="0" fontId="2" fillId="3" borderId="10" xfId="0" applyFont="1" applyFill="1" applyBorder="1" applyAlignment="1" applyProtection="1">
      <alignment/>
      <protection/>
    </xf>
    <xf numFmtId="0" fontId="21" fillId="3" borderId="10" xfId="0" applyFont="1" applyFill="1" applyBorder="1" applyAlignment="1" applyProtection="1">
      <alignment/>
      <protection/>
    </xf>
    <xf numFmtId="0" fontId="9" fillId="3" borderId="23" xfId="0" applyFont="1" applyFill="1" applyBorder="1" applyAlignment="1" applyProtection="1">
      <alignment horizontal="right"/>
      <protection/>
    </xf>
    <xf numFmtId="0" fontId="2" fillId="3" borderId="29" xfId="0" applyFont="1" applyFill="1" applyBorder="1" applyAlignment="1" applyProtection="1">
      <alignment horizontal="center" vertical="center"/>
      <protection/>
    </xf>
    <xf numFmtId="0" fontId="2" fillId="3" borderId="10"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9" fillId="3" borderId="23" xfId="0" applyFont="1" applyFill="1" applyBorder="1" applyAlignment="1" applyProtection="1">
      <alignment/>
      <protection/>
    </xf>
    <xf numFmtId="0" fontId="9" fillId="3" borderId="23" xfId="0" applyNumberFormat="1" applyFont="1" applyFill="1" applyBorder="1" applyAlignment="1" applyProtection="1">
      <alignment vertical="center" wrapText="1"/>
      <protection/>
    </xf>
    <xf numFmtId="0" fontId="9" fillId="3" borderId="23" xfId="0" applyFont="1" applyFill="1" applyBorder="1" applyAlignment="1" applyProtection="1">
      <alignment horizontal="center" vertical="center"/>
      <protection/>
    </xf>
    <xf numFmtId="0" fontId="2" fillId="3" borderId="23" xfId="0" applyFont="1" applyFill="1" applyBorder="1" applyAlignment="1" applyProtection="1" quotePrefix="1">
      <alignment horizontal="center" vertical="center"/>
      <protection/>
    </xf>
    <xf numFmtId="0" fontId="2" fillId="3" borderId="12" xfId="0" applyFont="1" applyFill="1" applyBorder="1" applyAlignment="1" applyProtection="1">
      <alignment/>
      <protection/>
    </xf>
    <xf numFmtId="0" fontId="2" fillId="3" borderId="13" xfId="0" applyFont="1" applyFill="1" applyBorder="1" applyAlignment="1" applyProtection="1">
      <alignment horizontal="left"/>
      <protection/>
    </xf>
    <xf numFmtId="0" fontId="0" fillId="0" borderId="0" xfId="65">
      <alignment/>
      <protection/>
    </xf>
    <xf numFmtId="0" fontId="0" fillId="0" borderId="0" xfId="65" applyFont="1">
      <alignment/>
      <protection/>
    </xf>
    <xf numFmtId="0" fontId="0" fillId="0" borderId="0" xfId="65" quotePrefix="1">
      <alignment/>
      <protection/>
    </xf>
    <xf numFmtId="0" fontId="0" fillId="0" borderId="0" xfId="65" applyFill="1">
      <alignment/>
      <protection/>
    </xf>
    <xf numFmtId="0" fontId="2" fillId="3" borderId="14" xfId="0" applyFont="1" applyFill="1" applyBorder="1" applyAlignment="1" applyProtection="1">
      <alignment horizontal="left" wrapText="1"/>
      <protection/>
    </xf>
    <xf numFmtId="0" fontId="2" fillId="3" borderId="15" xfId="0" applyFont="1" applyFill="1" applyBorder="1" applyAlignment="1" applyProtection="1">
      <alignment horizontal="left" wrapText="1"/>
      <protection/>
    </xf>
    <xf numFmtId="0" fontId="2" fillId="3" borderId="22" xfId="0" applyFont="1" applyFill="1" applyBorder="1" applyAlignment="1" applyProtection="1">
      <alignment horizontal="left" wrapText="1"/>
      <protection/>
    </xf>
    <xf numFmtId="0" fontId="10" fillId="33" borderId="14" xfId="0" applyFont="1" applyFill="1" applyBorder="1" applyAlignment="1" applyProtection="1">
      <alignment horizontal="center"/>
      <protection/>
    </xf>
    <xf numFmtId="0" fontId="10" fillId="33" borderId="15" xfId="0" applyFont="1" applyFill="1" applyBorder="1" applyAlignment="1" applyProtection="1">
      <alignment horizontal="center"/>
      <protection/>
    </xf>
    <xf numFmtId="0" fontId="10" fillId="33" borderId="22"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10" fillId="33" borderId="18" xfId="0" applyFont="1" applyFill="1" applyBorder="1" applyAlignment="1" applyProtection="1">
      <alignment horizontal="center"/>
      <protection/>
    </xf>
    <xf numFmtId="0" fontId="10" fillId="33" borderId="21" xfId="0" applyFont="1" applyFill="1" applyBorder="1" applyAlignment="1" applyProtection="1">
      <alignment horizontal="center"/>
      <protection/>
    </xf>
    <xf numFmtId="49" fontId="2" fillId="38" borderId="13" xfId="0" applyNumberFormat="1" applyFont="1" applyFill="1" applyBorder="1" applyAlignment="1" applyProtection="1">
      <alignment horizontal="center"/>
      <protection locked="0"/>
    </xf>
    <xf numFmtId="0" fontId="29" fillId="34" borderId="0" xfId="0" applyFont="1" applyFill="1" applyBorder="1" applyAlignment="1" applyProtection="1">
      <alignment horizontal="center" vertical="center" wrapText="1"/>
      <protection/>
    </xf>
    <xf numFmtId="0" fontId="29" fillId="34" borderId="23" xfId="0" applyFont="1" applyFill="1" applyBorder="1" applyAlignment="1" applyProtection="1">
      <alignment horizontal="center" vertical="center" wrapText="1"/>
      <protection/>
    </xf>
    <xf numFmtId="49" fontId="2" fillId="38" borderId="18" xfId="0" applyNumberFormat="1" applyFont="1" applyFill="1" applyBorder="1" applyAlignment="1" applyProtection="1">
      <alignment horizontal="center"/>
      <protection locked="0"/>
    </xf>
    <xf numFmtId="0" fontId="2" fillId="34" borderId="17" xfId="0" applyFont="1" applyFill="1" applyBorder="1" applyAlignment="1" applyProtection="1">
      <alignment horizontal="left" vertical="top" wrapText="1"/>
      <protection/>
    </xf>
    <xf numFmtId="0" fontId="2" fillId="34" borderId="18" xfId="0" applyFont="1" applyFill="1" applyBorder="1" applyAlignment="1" applyProtection="1">
      <alignment horizontal="left" vertical="top" wrapText="1"/>
      <protection/>
    </xf>
    <xf numFmtId="0" fontId="2" fillId="34" borderId="21" xfId="0" applyFont="1" applyFill="1" applyBorder="1" applyAlignment="1" applyProtection="1">
      <alignment horizontal="left" vertical="top" wrapText="1"/>
      <protection/>
    </xf>
    <xf numFmtId="0" fontId="0" fillId="0" borderId="0" xfId="0" applyAlignment="1">
      <alignment/>
    </xf>
    <xf numFmtId="0" fontId="2" fillId="6" borderId="17" xfId="0" applyFont="1" applyFill="1" applyBorder="1" applyAlignment="1" applyProtection="1">
      <alignment horizontal="left" vertical="center" wrapText="1"/>
      <protection/>
    </xf>
    <xf numFmtId="0" fontId="2" fillId="6" borderId="18" xfId="0" applyFont="1" applyFill="1" applyBorder="1" applyAlignment="1" applyProtection="1">
      <alignment horizontal="left" vertical="center" wrapText="1"/>
      <protection/>
    </xf>
    <xf numFmtId="0" fontId="2" fillId="6" borderId="21" xfId="0" applyFont="1" applyFill="1" applyBorder="1" applyAlignment="1" applyProtection="1">
      <alignment horizontal="left" vertical="center" wrapText="1"/>
      <protection/>
    </xf>
    <xf numFmtId="0" fontId="25" fillId="6" borderId="10" xfId="0" applyFont="1" applyFill="1" applyBorder="1" applyAlignment="1" applyProtection="1">
      <alignment horizontal="left" vertical="top" wrapText="1"/>
      <protection/>
    </xf>
    <xf numFmtId="0" fontId="25" fillId="6" borderId="0" xfId="0" applyFont="1" applyFill="1" applyBorder="1" applyAlignment="1" applyProtection="1">
      <alignment horizontal="left" vertical="top" wrapText="1"/>
      <protection/>
    </xf>
    <xf numFmtId="0" fontId="25" fillId="6" borderId="23" xfId="0" applyFont="1" applyFill="1" applyBorder="1" applyAlignment="1" applyProtection="1">
      <alignment horizontal="left" vertical="top" wrapText="1"/>
      <protection/>
    </xf>
    <xf numFmtId="0" fontId="2" fillId="6" borderId="10" xfId="0" applyFont="1" applyFill="1" applyBorder="1" applyAlignment="1" applyProtection="1">
      <alignment horizontal="left" vertical="top" wrapText="1"/>
      <protection/>
    </xf>
    <xf numFmtId="0" fontId="2" fillId="6" borderId="0" xfId="0" applyFont="1" applyFill="1" applyBorder="1" applyAlignment="1" applyProtection="1">
      <alignment horizontal="left" vertical="top" wrapText="1"/>
      <protection/>
    </xf>
    <xf numFmtId="0" fontId="2" fillId="6" borderId="17" xfId="0" applyFont="1" applyFill="1" applyBorder="1" applyAlignment="1" applyProtection="1">
      <alignment horizontal="left" vertical="top" wrapText="1"/>
      <protection/>
    </xf>
    <xf numFmtId="0" fontId="2" fillId="6" borderId="18" xfId="0" applyFont="1" applyFill="1" applyBorder="1" applyAlignment="1" applyProtection="1">
      <alignment horizontal="left" vertical="top" wrapText="1"/>
      <protection/>
    </xf>
    <xf numFmtId="0" fontId="2" fillId="6" borderId="21" xfId="0" applyFont="1" applyFill="1" applyBorder="1" applyAlignment="1" applyProtection="1">
      <alignment horizontal="left" vertical="top" wrapText="1"/>
      <protection/>
    </xf>
    <xf numFmtId="0" fontId="0" fillId="3" borderId="10" xfId="0" applyFont="1" applyFill="1" applyBorder="1" applyAlignment="1" applyProtection="1">
      <alignment wrapText="1"/>
      <protection/>
    </xf>
    <xf numFmtId="0" fontId="0" fillId="3" borderId="0" xfId="0" applyFont="1" applyFill="1" applyBorder="1" applyAlignment="1" applyProtection="1">
      <alignment wrapText="1"/>
      <protection/>
    </xf>
    <xf numFmtId="0" fontId="0" fillId="3" borderId="23" xfId="0" applyFont="1" applyFill="1" applyBorder="1" applyAlignment="1" applyProtection="1">
      <alignment wrapText="1"/>
      <protection/>
    </xf>
    <xf numFmtId="0" fontId="21" fillId="3" borderId="10" xfId="0" applyFont="1" applyFill="1" applyBorder="1" applyAlignment="1" applyProtection="1">
      <alignment horizontal="left" vertical="top" wrapText="1"/>
      <protection/>
    </xf>
    <xf numFmtId="0" fontId="21" fillId="3" borderId="0" xfId="0" applyFont="1" applyFill="1" applyBorder="1" applyAlignment="1" applyProtection="1">
      <alignment horizontal="left" vertical="top" wrapText="1"/>
      <protection/>
    </xf>
    <xf numFmtId="0" fontId="21" fillId="3" borderId="23" xfId="0" applyFont="1" applyFill="1" applyBorder="1" applyAlignment="1" applyProtection="1">
      <alignment horizontal="left" vertical="top" wrapText="1"/>
      <protection/>
    </xf>
    <xf numFmtId="0" fontId="2" fillId="3" borderId="10" xfId="0" applyFont="1" applyFill="1" applyBorder="1" applyAlignment="1" applyProtection="1">
      <alignment horizontal="left" vertical="center" wrapText="1"/>
      <protection/>
    </xf>
    <xf numFmtId="0" fontId="2" fillId="3" borderId="0" xfId="0" applyFont="1" applyFill="1" applyBorder="1" applyAlignment="1" applyProtection="1">
      <alignment horizontal="left" vertical="center" wrapText="1"/>
      <protection/>
    </xf>
    <xf numFmtId="0" fontId="2" fillId="3" borderId="23" xfId="0" applyFont="1" applyFill="1" applyBorder="1" applyAlignment="1" applyProtection="1">
      <alignment horizontal="left" vertical="center" wrapText="1"/>
      <protection/>
    </xf>
    <xf numFmtId="0" fontId="2" fillId="3" borderId="10" xfId="0" applyFont="1" applyFill="1" applyBorder="1" applyAlignment="1" applyProtection="1">
      <alignment horizontal="left" vertical="top" wrapText="1"/>
      <protection/>
    </xf>
    <xf numFmtId="0" fontId="2" fillId="3" borderId="0" xfId="0" applyFont="1" applyFill="1" applyBorder="1" applyAlignment="1" applyProtection="1">
      <alignment horizontal="left" vertical="top" wrapText="1"/>
      <protection/>
    </xf>
    <xf numFmtId="0" fontId="2" fillId="3" borderId="23" xfId="0" applyFont="1" applyFill="1" applyBorder="1" applyAlignment="1" applyProtection="1">
      <alignment horizontal="left" vertical="top" wrapText="1"/>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77" fillId="37" borderId="16" xfId="0" applyFont="1" applyFill="1" applyBorder="1" applyAlignment="1" applyProtection="1">
      <alignment horizontal="center" vertical="center" wrapText="1"/>
      <protection/>
    </xf>
    <xf numFmtId="0" fontId="77" fillId="37" borderId="29"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49" fontId="2" fillId="38" borderId="18" xfId="0" applyNumberFormat="1" applyFont="1" applyFill="1" applyBorder="1" applyAlignment="1" applyProtection="1">
      <alignment horizontal="center" vertical="center"/>
      <protection locked="0"/>
    </xf>
    <xf numFmtId="49" fontId="2" fillId="34" borderId="15" xfId="0" applyNumberFormat="1" applyFont="1" applyFill="1" applyBorder="1" applyAlignment="1" applyProtection="1">
      <alignment horizontal="center" vertical="center"/>
      <protection/>
    </xf>
    <xf numFmtId="0" fontId="2" fillId="5" borderId="17"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top" wrapText="1"/>
      <protection/>
    </xf>
    <xf numFmtId="0" fontId="2" fillId="36" borderId="18" xfId="0" applyFont="1" applyFill="1" applyBorder="1" applyAlignment="1" applyProtection="1">
      <alignment horizontal="left" vertical="top" wrapText="1"/>
      <protection/>
    </xf>
    <xf numFmtId="0" fontId="2" fillId="36" borderId="21" xfId="0" applyFont="1" applyFill="1" applyBorder="1" applyAlignment="1" applyProtection="1">
      <alignment horizontal="left" vertical="top" wrapText="1"/>
      <protection/>
    </xf>
    <xf numFmtId="0" fontId="2" fillId="34" borderId="10"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2" fillId="34" borderId="23" xfId="0" applyFont="1" applyFill="1" applyBorder="1" applyAlignment="1" applyProtection="1">
      <alignment horizontal="left" vertical="center" wrapText="1"/>
      <protection/>
    </xf>
    <xf numFmtId="0" fontId="2" fillId="34" borderId="10" xfId="0" applyFont="1" applyFill="1" applyBorder="1" applyAlignment="1" applyProtection="1">
      <alignment horizontal="left" wrapText="1"/>
      <protection/>
    </xf>
    <xf numFmtId="0" fontId="2" fillId="34" borderId="0" xfId="0" applyFont="1" applyFill="1" applyBorder="1" applyAlignment="1" applyProtection="1">
      <alignment horizontal="left" wrapText="1"/>
      <protection/>
    </xf>
    <xf numFmtId="0" fontId="2" fillId="34" borderId="23" xfId="0" applyFont="1" applyFill="1" applyBorder="1" applyAlignment="1" applyProtection="1">
      <alignment horizontal="left" wrapText="1"/>
      <protection/>
    </xf>
    <xf numFmtId="0" fontId="9" fillId="38" borderId="14" xfId="0" applyFont="1" applyFill="1" applyBorder="1" applyAlignment="1" applyProtection="1">
      <alignment horizontal="left" vertical="top" wrapText="1"/>
      <protection locked="0"/>
    </xf>
    <xf numFmtId="0" fontId="9" fillId="38" borderId="15" xfId="0" applyFont="1" applyFill="1" applyBorder="1" applyAlignment="1" applyProtection="1">
      <alignment horizontal="left" vertical="top" wrapText="1"/>
      <protection locked="0"/>
    </xf>
    <xf numFmtId="0" fontId="9" fillId="38" borderId="22" xfId="0" applyFont="1" applyFill="1" applyBorder="1" applyAlignment="1" applyProtection="1">
      <alignment horizontal="left" vertical="top" wrapText="1"/>
      <protection locked="0"/>
    </xf>
    <xf numFmtId="0" fontId="9" fillId="38" borderId="10" xfId="0" applyFont="1" applyFill="1" applyBorder="1" applyAlignment="1" applyProtection="1">
      <alignment horizontal="left" vertical="top" wrapText="1"/>
      <protection locked="0"/>
    </xf>
    <xf numFmtId="0" fontId="9" fillId="38" borderId="0" xfId="0" applyFont="1" applyFill="1" applyBorder="1" applyAlignment="1" applyProtection="1">
      <alignment horizontal="left" vertical="top" wrapText="1"/>
      <protection locked="0"/>
    </xf>
    <xf numFmtId="0" fontId="9" fillId="38" borderId="23" xfId="0" applyFont="1" applyFill="1" applyBorder="1" applyAlignment="1" applyProtection="1">
      <alignment horizontal="left" vertical="top" wrapText="1"/>
      <protection locked="0"/>
    </xf>
    <xf numFmtId="0" fontId="9" fillId="38" borderId="12" xfId="0" applyFont="1" applyFill="1" applyBorder="1" applyAlignment="1" applyProtection="1">
      <alignment horizontal="left" vertical="top" wrapText="1"/>
      <protection locked="0"/>
    </xf>
    <xf numFmtId="0" fontId="9" fillId="38" borderId="13" xfId="0" applyFont="1" applyFill="1" applyBorder="1" applyAlignment="1" applyProtection="1">
      <alignment horizontal="left" vertical="top" wrapText="1"/>
      <protection locked="0"/>
    </xf>
    <xf numFmtId="0" fontId="9" fillId="38" borderId="25" xfId="0" applyFont="1" applyFill="1" applyBorder="1" applyAlignment="1" applyProtection="1">
      <alignment horizontal="left" vertical="top" wrapText="1"/>
      <protection locked="0"/>
    </xf>
    <xf numFmtId="0" fontId="86" fillId="6" borderId="15" xfId="50" applyFont="1" applyFill="1" applyBorder="1" applyAlignment="1" applyProtection="1">
      <alignment horizontal="center" vertical="center"/>
      <protection/>
    </xf>
    <xf numFmtId="0" fontId="78" fillId="36" borderId="30" xfId="73" applyNumberFormat="1" applyFont="1" applyFill="1" applyBorder="1" applyAlignment="1" applyProtection="1">
      <alignment horizontal="center" vertical="center"/>
      <protection/>
    </xf>
    <xf numFmtId="0" fontId="78" fillId="36" borderId="31" xfId="73" applyNumberFormat="1" applyFont="1" applyFill="1" applyBorder="1" applyAlignment="1" applyProtection="1">
      <alignment horizontal="center" vertical="center"/>
      <protection/>
    </xf>
    <xf numFmtId="0" fontId="78" fillId="36" borderId="32" xfId="73" applyNumberFormat="1" applyFont="1" applyFill="1" applyBorder="1" applyAlignment="1" applyProtection="1">
      <alignment horizontal="center" vertical="center"/>
      <protection/>
    </xf>
    <xf numFmtId="0" fontId="34" fillId="0" borderId="10" xfId="59" applyFont="1" applyBorder="1" applyAlignment="1" applyProtection="1">
      <alignment horizontal="left" vertical="top" wrapText="1"/>
      <protection/>
    </xf>
    <xf numFmtId="0" fontId="34" fillId="0" borderId="0" xfId="59" applyFont="1" applyBorder="1" applyAlignment="1" applyProtection="1">
      <alignment horizontal="left" vertical="top" wrapText="1"/>
      <protection/>
    </xf>
    <xf numFmtId="0" fontId="34" fillId="0" borderId="23" xfId="59" applyFont="1" applyBorder="1" applyAlignment="1" applyProtection="1">
      <alignment horizontal="left" vertical="top" wrapText="1"/>
      <protection/>
    </xf>
    <xf numFmtId="0" fontId="2" fillId="36" borderId="17"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49" fontId="2" fillId="36" borderId="12" xfId="0" applyNumberFormat="1" applyFont="1" applyFill="1" applyBorder="1" applyAlignment="1" applyProtection="1">
      <alignment horizontal="left" vertical="center" wrapText="1"/>
      <protection/>
    </xf>
    <xf numFmtId="49" fontId="2" fillId="36" borderId="13" xfId="0" applyNumberFormat="1" applyFont="1" applyFill="1" applyBorder="1" applyAlignment="1" applyProtection="1">
      <alignment horizontal="left" vertical="center" wrapText="1"/>
      <protection/>
    </xf>
    <xf numFmtId="49" fontId="2" fillId="36" borderId="25" xfId="0" applyNumberFormat="1" applyFont="1" applyFill="1" applyBorder="1" applyAlignment="1" applyProtection="1">
      <alignment horizontal="left" vertical="center" wrapText="1"/>
      <protection/>
    </xf>
    <xf numFmtId="49" fontId="2" fillId="36" borderId="17" xfId="0" applyNumberFormat="1" applyFont="1" applyFill="1" applyBorder="1" applyAlignment="1" applyProtection="1">
      <alignment horizontal="left" vertical="center" wrapText="1"/>
      <protection/>
    </xf>
    <xf numFmtId="49" fontId="2" fillId="36" borderId="18" xfId="0" applyNumberFormat="1" applyFont="1" applyFill="1" applyBorder="1" applyAlignment="1" applyProtection="1">
      <alignment horizontal="left" vertical="center" wrapText="1"/>
      <protection/>
    </xf>
    <xf numFmtId="49" fontId="2" fillId="36" borderId="21" xfId="0" applyNumberFormat="1" applyFont="1" applyFill="1" applyBorder="1" applyAlignment="1" applyProtection="1">
      <alignment horizontal="left" vertical="center" wrapText="1"/>
      <protection/>
    </xf>
    <xf numFmtId="0" fontId="34" fillId="0" borderId="10" xfId="59" applyFont="1" applyBorder="1" applyAlignment="1" applyProtection="1">
      <alignment vertical="top" wrapText="1"/>
      <protection/>
    </xf>
    <xf numFmtId="0" fontId="34" fillId="0" borderId="0" xfId="59" applyFont="1" applyBorder="1" applyAlignment="1" applyProtection="1">
      <alignment vertical="top" wrapText="1"/>
      <protection/>
    </xf>
    <xf numFmtId="0" fontId="34" fillId="0" borderId="23" xfId="59" applyFont="1" applyBorder="1" applyAlignment="1" applyProtection="1">
      <alignment vertical="top" wrapText="1"/>
      <protection/>
    </xf>
    <xf numFmtId="0" fontId="19" fillId="0" borderId="10" xfId="59" applyFont="1" applyBorder="1" applyAlignment="1" applyProtection="1">
      <alignment horizontal="left" vertical="top" wrapText="1"/>
      <protection/>
    </xf>
    <xf numFmtId="0" fontId="19" fillId="0" borderId="0" xfId="59" applyFont="1" applyBorder="1" applyAlignment="1" applyProtection="1">
      <alignment horizontal="left" vertical="top" wrapText="1"/>
      <protection/>
    </xf>
    <xf numFmtId="0" fontId="19" fillId="0" borderId="23" xfId="59" applyFont="1" applyBorder="1" applyAlignment="1" applyProtection="1">
      <alignment horizontal="left" vertical="top" wrapText="1"/>
      <protection/>
    </xf>
    <xf numFmtId="0" fontId="18" fillId="0" borderId="0" xfId="0" applyFont="1" applyBorder="1" applyAlignment="1" applyProtection="1">
      <alignment horizontal="center" vertical="center" wrapText="1"/>
      <protection/>
    </xf>
    <xf numFmtId="49" fontId="19" fillId="38" borderId="18" xfId="0" applyNumberFormat="1" applyFont="1" applyFill="1" applyBorder="1" applyAlignment="1" applyProtection="1">
      <alignment horizontal="center"/>
      <protection locked="0"/>
    </xf>
    <xf numFmtId="49" fontId="19" fillId="38" borderId="13" xfId="0" applyNumberFormat="1" applyFont="1" applyFill="1" applyBorder="1" applyAlignment="1" applyProtection="1">
      <alignment horizontal="center"/>
      <protection locked="0"/>
    </xf>
    <xf numFmtId="49" fontId="18" fillId="38" borderId="13" xfId="0" applyNumberFormat="1" applyFont="1" applyFill="1" applyBorder="1" applyAlignment="1" applyProtection="1">
      <alignment horizontal="center"/>
      <protection locked="0"/>
    </xf>
    <xf numFmtId="164" fontId="18" fillId="38" borderId="13" xfId="0" applyNumberFormat="1" applyFont="1" applyFill="1" applyBorder="1" applyAlignment="1" applyProtection="1">
      <alignment horizontal="center"/>
      <protection locked="0"/>
    </xf>
    <xf numFmtId="0" fontId="18" fillId="0" borderId="33" xfId="59" applyFont="1" applyBorder="1" applyAlignment="1" applyProtection="1">
      <alignment horizontal="left" vertical="top" wrapText="1"/>
      <protection/>
    </xf>
    <xf numFmtId="0" fontId="18" fillId="0" borderId="34" xfId="59" applyFont="1" applyBorder="1" applyAlignment="1" applyProtection="1">
      <alignment horizontal="left" vertical="top" wrapText="1"/>
      <protection/>
    </xf>
    <xf numFmtId="0" fontId="18" fillId="0" borderId="35" xfId="59" applyFont="1" applyBorder="1" applyAlignment="1" applyProtection="1">
      <alignment horizontal="left" vertical="top"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49" fontId="19" fillId="38" borderId="0" xfId="0"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2" fillId="3" borderId="17" xfId="0" applyFont="1" applyFill="1" applyBorder="1" applyAlignment="1" applyProtection="1">
      <alignment horizontal="left" vertical="top" wrapText="1"/>
      <protection/>
    </xf>
    <xf numFmtId="0" fontId="2" fillId="3" borderId="18" xfId="0" applyFont="1" applyFill="1" applyBorder="1" applyAlignment="1" applyProtection="1">
      <alignment horizontal="left" vertical="top" wrapText="1"/>
      <protection/>
    </xf>
    <xf numFmtId="0" fontId="2" fillId="3" borderId="21" xfId="0" applyFont="1" applyFill="1" applyBorder="1" applyAlignment="1" applyProtection="1">
      <alignment horizontal="left" vertical="top" wrapText="1"/>
      <protection/>
    </xf>
    <xf numFmtId="0" fontId="10" fillId="33" borderId="17" xfId="0" applyFont="1" applyFill="1" applyBorder="1" applyAlignment="1" applyProtection="1">
      <alignment horizontal="center" wrapText="1"/>
      <protection/>
    </xf>
    <xf numFmtId="0" fontId="10" fillId="33" borderId="18" xfId="0" applyFont="1" applyFill="1" applyBorder="1" applyAlignment="1" applyProtection="1">
      <alignment horizontal="center" wrapText="1"/>
      <protection/>
    </xf>
    <xf numFmtId="0" fontId="10" fillId="33" borderId="21" xfId="0" applyFont="1" applyFill="1" applyBorder="1" applyAlignment="1" applyProtection="1">
      <alignment horizontal="center" wrapText="1"/>
      <protection/>
    </xf>
    <xf numFmtId="0" fontId="2" fillId="6" borderId="12" xfId="0" applyFont="1" applyFill="1" applyBorder="1" applyAlignment="1" applyProtection="1">
      <alignment horizontal="left" vertical="top" wrapText="1"/>
      <protection/>
    </xf>
    <xf numFmtId="0" fontId="2" fillId="6" borderId="13" xfId="0" applyFont="1" applyFill="1" applyBorder="1" applyAlignment="1" applyProtection="1">
      <alignment horizontal="left" vertical="top" wrapText="1"/>
      <protection/>
    </xf>
    <xf numFmtId="0" fontId="2" fillId="6" borderId="25" xfId="0" applyFont="1" applyFill="1" applyBorder="1" applyAlignment="1" applyProtection="1">
      <alignment horizontal="left" vertical="top" wrapText="1"/>
      <protection/>
    </xf>
    <xf numFmtId="0" fontId="86" fillId="5" borderId="0" xfId="50" applyFont="1" applyFill="1" applyBorder="1" applyAlignment="1" applyProtection="1">
      <alignment horizontal="center" vertical="center"/>
      <protection/>
    </xf>
    <xf numFmtId="0" fontId="78" fillId="3" borderId="36" xfId="50" applyFont="1" applyFill="1" applyBorder="1" applyAlignment="1" applyProtection="1">
      <alignment horizontal="center" vertical="center"/>
      <protection/>
    </xf>
    <xf numFmtId="0" fontId="78" fillId="3" borderId="37" xfId="50" applyFont="1" applyFill="1" applyBorder="1" applyAlignment="1" applyProtection="1">
      <alignment horizontal="center" vertical="center"/>
      <protection/>
    </xf>
    <xf numFmtId="0" fontId="78" fillId="3" borderId="38" xfId="50" applyFont="1" applyFill="1" applyBorder="1" applyAlignment="1" applyProtection="1">
      <alignment horizontal="center" vertical="center"/>
      <protection/>
    </xf>
    <xf numFmtId="0" fontId="78" fillId="34" borderId="39" xfId="50" applyFont="1" applyFill="1" applyBorder="1" applyAlignment="1" applyProtection="1">
      <alignment horizontal="center" vertical="center"/>
      <protection/>
    </xf>
    <xf numFmtId="0" fontId="78" fillId="34" borderId="40" xfId="50" applyFont="1" applyFill="1" applyBorder="1" applyAlignment="1" applyProtection="1">
      <alignment horizontal="center" vertical="center"/>
      <protection/>
    </xf>
    <xf numFmtId="0" fontId="78" fillId="34" borderId="41" xfId="50" applyFont="1" applyFill="1" applyBorder="1" applyAlignment="1" applyProtection="1">
      <alignment horizontal="center" vertical="center"/>
      <protection/>
    </xf>
    <xf numFmtId="0" fontId="2" fillId="3" borderId="14" xfId="0" applyFont="1" applyFill="1" applyBorder="1" applyAlignment="1" applyProtection="1">
      <alignment horizontal="left" vertical="top" wrapText="1"/>
      <protection/>
    </xf>
    <xf numFmtId="0" fontId="2" fillId="3" borderId="15" xfId="0" applyFont="1" applyFill="1" applyBorder="1" applyAlignment="1" applyProtection="1">
      <alignment horizontal="left" vertical="top" wrapText="1"/>
      <protection/>
    </xf>
    <xf numFmtId="0" fontId="2" fillId="3" borderId="22" xfId="0" applyFont="1" applyFill="1" applyBorder="1" applyAlignment="1" applyProtection="1">
      <alignment horizontal="left" vertical="top" wrapText="1"/>
      <protection/>
    </xf>
    <xf numFmtId="0" fontId="83" fillId="3" borderId="10" xfId="0" applyFont="1" applyFill="1" applyBorder="1" applyAlignment="1" applyProtection="1">
      <alignment horizontal="left" wrapText="1"/>
      <protection/>
    </xf>
    <xf numFmtId="0" fontId="83" fillId="3" borderId="0" xfId="0" applyFont="1" applyFill="1" applyBorder="1" applyAlignment="1" applyProtection="1">
      <alignment horizontal="left" wrapText="1"/>
      <protection/>
    </xf>
    <xf numFmtId="0" fontId="83" fillId="3" borderId="23" xfId="0" applyFont="1" applyFill="1" applyBorder="1" applyAlignment="1" applyProtection="1">
      <alignment horizontal="left" wrapText="1"/>
      <protection/>
    </xf>
    <xf numFmtId="0" fontId="9" fillId="3" borderId="13" xfId="0" applyFont="1" applyFill="1" applyBorder="1" applyAlignment="1" applyProtection="1">
      <alignment horizontal="right" wrapText="1"/>
      <protection/>
    </xf>
    <xf numFmtId="0" fontId="9" fillId="3" borderId="25" xfId="0" applyFont="1" applyFill="1" applyBorder="1" applyAlignment="1" applyProtection="1">
      <alignment horizontal="right" wrapText="1"/>
      <protection/>
    </xf>
    <xf numFmtId="0" fontId="86" fillId="3" borderId="0" xfId="50" applyFont="1" applyFill="1" applyBorder="1" applyAlignment="1" applyProtection="1">
      <alignment horizontal="center"/>
      <protection/>
    </xf>
    <xf numFmtId="0" fontId="2" fillId="5" borderId="14" xfId="0" applyFont="1" applyFill="1" applyBorder="1" applyAlignment="1" applyProtection="1">
      <alignment horizontal="left" vertical="top" wrapText="1"/>
      <protection/>
    </xf>
    <xf numFmtId="0" fontId="2" fillId="5" borderId="15" xfId="0" applyFont="1" applyFill="1" applyBorder="1" applyAlignment="1" applyProtection="1">
      <alignment horizontal="left" vertical="top" wrapText="1"/>
      <protection/>
    </xf>
    <xf numFmtId="0" fontId="2" fillId="5" borderId="22" xfId="0" applyFont="1" applyFill="1" applyBorder="1" applyAlignment="1" applyProtection="1">
      <alignment horizontal="left" vertical="top" wrapText="1"/>
      <protection/>
    </xf>
    <xf numFmtId="0" fontId="78" fillId="6" borderId="39" xfId="50" applyFont="1" applyFill="1" applyBorder="1" applyAlignment="1" applyProtection="1">
      <alignment horizontal="center" vertical="center" wrapText="1"/>
      <protection/>
    </xf>
    <xf numFmtId="0" fontId="78" fillId="6" borderId="40" xfId="50" applyFont="1" applyFill="1" applyBorder="1" applyAlignment="1" applyProtection="1">
      <alignment horizontal="center" vertical="center" wrapText="1"/>
      <protection/>
    </xf>
    <xf numFmtId="0" fontId="78" fillId="6" borderId="41" xfId="50" applyFont="1" applyFill="1" applyBorder="1" applyAlignment="1" applyProtection="1">
      <alignment horizontal="center" vertical="center" wrapText="1"/>
      <protection/>
    </xf>
    <xf numFmtId="0" fontId="2" fillId="5" borderId="10" xfId="0" applyFont="1" applyFill="1" applyBorder="1" applyAlignment="1" applyProtection="1">
      <alignment horizontal="left" vertical="top" wrapText="1"/>
      <protection/>
    </xf>
    <xf numFmtId="0" fontId="2" fillId="5" borderId="0" xfId="0" applyFont="1" applyFill="1" applyBorder="1" applyAlignment="1" applyProtection="1">
      <alignment horizontal="left" vertical="top" wrapText="1"/>
      <protection/>
    </xf>
    <xf numFmtId="0" fontId="2" fillId="5" borderId="23" xfId="0" applyFont="1" applyFill="1" applyBorder="1" applyAlignment="1" applyProtection="1">
      <alignment horizontal="left" vertical="top" wrapText="1"/>
      <protection/>
    </xf>
    <xf numFmtId="0" fontId="83" fillId="5" borderId="10" xfId="0" applyFont="1" applyFill="1" applyBorder="1" applyAlignment="1" applyProtection="1">
      <alignment horizontal="left" wrapText="1"/>
      <protection/>
    </xf>
    <xf numFmtId="0" fontId="83" fillId="5" borderId="0" xfId="0" applyFont="1" applyFill="1" applyBorder="1" applyAlignment="1" applyProtection="1">
      <alignment horizontal="left" wrapText="1"/>
      <protection/>
    </xf>
    <xf numFmtId="0" fontId="83" fillId="5" borderId="23" xfId="0" applyFont="1" applyFill="1" applyBorder="1" applyAlignment="1" applyProtection="1">
      <alignment horizontal="left" wrapText="1"/>
      <protection/>
    </xf>
    <xf numFmtId="0" fontId="83" fillId="34" borderId="10" xfId="0" applyFont="1" applyFill="1" applyBorder="1" applyAlignment="1" applyProtection="1">
      <alignment horizontal="left" wrapText="1"/>
      <protection/>
    </xf>
    <xf numFmtId="0" fontId="83" fillId="34" borderId="0" xfId="0" applyFont="1" applyFill="1" applyBorder="1" applyAlignment="1" applyProtection="1">
      <alignment horizontal="left" wrapText="1"/>
      <protection/>
    </xf>
    <xf numFmtId="0" fontId="83" fillId="34" borderId="23" xfId="0" applyFont="1" applyFill="1" applyBorder="1" applyAlignment="1" applyProtection="1">
      <alignment horizontal="left" wrapText="1"/>
      <protection/>
    </xf>
    <xf numFmtId="0" fontId="2" fillId="5" borderId="17" xfId="0" applyFont="1" applyFill="1" applyBorder="1" applyAlignment="1" applyProtection="1">
      <alignment horizontal="left" vertical="top" wrapText="1"/>
      <protection/>
    </xf>
    <xf numFmtId="0" fontId="2" fillId="5" borderId="18" xfId="0" applyFont="1" applyFill="1" applyBorder="1" applyAlignment="1" applyProtection="1">
      <alignment horizontal="left" vertical="top" wrapText="1"/>
      <protection/>
    </xf>
    <xf numFmtId="0" fontId="2" fillId="5" borderId="21" xfId="0" applyFont="1" applyFill="1" applyBorder="1" applyAlignment="1" applyProtection="1">
      <alignment horizontal="left" vertical="top" wrapText="1"/>
      <protection/>
    </xf>
    <xf numFmtId="0" fontId="10" fillId="33" borderId="14"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2" fillId="6" borderId="14" xfId="0" applyFont="1" applyFill="1" applyBorder="1" applyAlignment="1" applyProtection="1">
      <alignment horizontal="left" vertical="top" wrapText="1"/>
      <protection/>
    </xf>
    <xf numFmtId="0" fontId="2" fillId="6" borderId="15" xfId="0" applyFont="1" applyFill="1" applyBorder="1" applyAlignment="1" applyProtection="1">
      <alignment horizontal="left" vertical="top" wrapText="1"/>
      <protection/>
    </xf>
    <xf numFmtId="0" fontId="2" fillId="6" borderId="22" xfId="0" applyFont="1" applyFill="1" applyBorder="1" applyAlignment="1" applyProtection="1">
      <alignment horizontal="left" vertical="top" wrapText="1"/>
      <protection/>
    </xf>
    <xf numFmtId="166" fontId="2" fillId="38" borderId="13" xfId="0" applyNumberFormat="1" applyFont="1" applyFill="1" applyBorder="1" applyAlignment="1" applyProtection="1">
      <alignment horizontal="center"/>
      <protection locked="0"/>
    </xf>
    <xf numFmtId="166" fontId="2" fillId="38" borderId="25" xfId="0" applyNumberFormat="1" applyFont="1" applyFill="1" applyBorder="1" applyAlignment="1" applyProtection="1">
      <alignment horizontal="center"/>
      <protection locked="0"/>
    </xf>
    <xf numFmtId="0" fontId="21" fillId="34" borderId="10" xfId="0" applyFont="1" applyFill="1" applyBorder="1" applyAlignment="1" applyProtection="1">
      <alignment horizontal="left" vertical="top" wrapText="1"/>
      <protection/>
    </xf>
    <xf numFmtId="0" fontId="21" fillId="34" borderId="0" xfId="0" applyFont="1" applyFill="1" applyBorder="1" applyAlignment="1" applyProtection="1">
      <alignment horizontal="left" vertical="top" wrapText="1"/>
      <protection/>
    </xf>
    <xf numFmtId="0" fontId="21" fillId="34" borderId="23" xfId="0" applyFont="1" applyFill="1" applyBorder="1" applyAlignment="1" applyProtection="1">
      <alignment horizontal="left" vertical="top" wrapText="1"/>
      <protection/>
    </xf>
    <xf numFmtId="49" fontId="9" fillId="38" borderId="14" xfId="0" applyNumberFormat="1" applyFont="1" applyFill="1" applyBorder="1" applyAlignment="1" applyProtection="1">
      <alignment horizontal="center" vertical="top" wrapText="1"/>
      <protection locked="0"/>
    </xf>
    <xf numFmtId="49" fontId="9" fillId="38" borderId="15" xfId="0" applyNumberFormat="1" applyFont="1" applyFill="1" applyBorder="1" applyAlignment="1" applyProtection="1">
      <alignment horizontal="center" vertical="top" wrapText="1"/>
      <protection locked="0"/>
    </xf>
    <xf numFmtId="49" fontId="9" fillId="38" borderId="22" xfId="0" applyNumberFormat="1" applyFont="1" applyFill="1" applyBorder="1" applyAlignment="1" applyProtection="1">
      <alignment horizontal="center" vertical="top" wrapText="1"/>
      <protection locked="0"/>
    </xf>
    <xf numFmtId="49" fontId="9" fillId="38" borderId="12" xfId="0" applyNumberFormat="1" applyFont="1" applyFill="1" applyBorder="1" applyAlignment="1" applyProtection="1">
      <alignment horizontal="center" vertical="top" wrapText="1"/>
      <protection locked="0"/>
    </xf>
    <xf numFmtId="49" fontId="9" fillId="38" borderId="13" xfId="0" applyNumberFormat="1" applyFont="1" applyFill="1" applyBorder="1" applyAlignment="1" applyProtection="1">
      <alignment horizontal="center" vertical="top" wrapText="1"/>
      <protection locked="0"/>
    </xf>
    <xf numFmtId="49" fontId="9" fillId="38" borderId="25" xfId="0" applyNumberFormat="1" applyFont="1" applyFill="1" applyBorder="1" applyAlignment="1" applyProtection="1">
      <alignment horizontal="center" vertical="top" wrapText="1"/>
      <protection locked="0"/>
    </xf>
    <xf numFmtId="0" fontId="21" fillId="6" borderId="10" xfId="0" applyFont="1" applyFill="1" applyBorder="1" applyAlignment="1" applyProtection="1">
      <alignment horizontal="left" wrapText="1"/>
      <protection/>
    </xf>
    <xf numFmtId="0" fontId="21" fillId="6" borderId="0" xfId="0" applyFont="1" applyFill="1" applyBorder="1" applyAlignment="1" applyProtection="1">
      <alignment horizontal="left" wrapText="1"/>
      <protection/>
    </xf>
    <xf numFmtId="0" fontId="21" fillId="6" borderId="23" xfId="0" applyFont="1" applyFill="1" applyBorder="1" applyAlignment="1" applyProtection="1">
      <alignment horizontal="left" wrapText="1"/>
      <protection/>
    </xf>
    <xf numFmtId="0" fontId="9" fillId="6" borderId="12" xfId="0" applyFont="1" applyFill="1" applyBorder="1" applyAlignment="1" applyProtection="1">
      <alignment horizontal="left" vertical="top" wrapText="1"/>
      <protection/>
    </xf>
    <xf numFmtId="0" fontId="9" fillId="6" borderId="13" xfId="0" applyFont="1" applyFill="1" applyBorder="1" applyAlignment="1" applyProtection="1">
      <alignment horizontal="left" vertical="top" wrapText="1"/>
      <protection/>
    </xf>
    <xf numFmtId="49" fontId="2" fillId="38" borderId="13" xfId="0" applyNumberFormat="1" applyFont="1" applyFill="1" applyBorder="1" applyAlignment="1" applyProtection="1">
      <alignment horizontal="center" vertical="center"/>
      <protection locked="0"/>
    </xf>
    <xf numFmtId="0" fontId="2" fillId="38" borderId="12" xfId="44" applyNumberFormat="1" applyFont="1" applyFill="1" applyBorder="1" applyAlignment="1" applyProtection="1">
      <alignment horizontal="center" vertical="center"/>
      <protection locked="0"/>
    </xf>
    <xf numFmtId="0" fontId="2" fillId="38" borderId="21" xfId="44" applyNumberFormat="1"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top" wrapText="1"/>
      <protection/>
    </xf>
    <xf numFmtId="0" fontId="2" fillId="6" borderId="18" xfId="0" applyFont="1" applyFill="1" applyBorder="1" applyAlignment="1" applyProtection="1">
      <alignment horizontal="center" vertical="top" wrapText="1"/>
      <protection/>
    </xf>
    <xf numFmtId="0" fontId="2" fillId="6" borderId="21" xfId="0" applyFont="1" applyFill="1" applyBorder="1" applyAlignment="1" applyProtection="1">
      <alignment horizontal="center" vertical="top" wrapText="1"/>
      <protection/>
    </xf>
    <xf numFmtId="0" fontId="86" fillId="34" borderId="0" xfId="50" applyFont="1" applyFill="1" applyBorder="1" applyAlignment="1" applyProtection="1">
      <alignment horizontal="center"/>
      <protection/>
    </xf>
    <xf numFmtId="0" fontId="21" fillId="5" borderId="10" xfId="0" applyFont="1" applyFill="1" applyBorder="1" applyAlignment="1" applyProtection="1">
      <alignment horizontal="left" wrapText="1"/>
      <protection/>
    </xf>
    <xf numFmtId="0" fontId="21" fillId="5" borderId="0" xfId="0" applyFont="1" applyFill="1" applyBorder="1" applyAlignment="1" applyProtection="1">
      <alignment horizontal="left" wrapText="1"/>
      <protection/>
    </xf>
    <xf numFmtId="0" fontId="21" fillId="5" borderId="23" xfId="0" applyFont="1" applyFill="1" applyBorder="1" applyAlignment="1" applyProtection="1">
      <alignment horizontal="left" wrapText="1"/>
      <protection/>
    </xf>
    <xf numFmtId="0" fontId="2" fillId="5" borderId="10" xfId="0" applyFont="1" applyFill="1" applyBorder="1" applyAlignment="1" applyProtection="1">
      <alignment horizontal="center" vertical="top" wrapText="1"/>
      <protection/>
    </xf>
    <xf numFmtId="0" fontId="2" fillId="5" borderId="0" xfId="0" applyFont="1" applyFill="1" applyBorder="1" applyAlignment="1" applyProtection="1">
      <alignment horizontal="center" vertical="top" wrapText="1"/>
      <protection/>
    </xf>
    <xf numFmtId="0" fontId="2" fillId="5" borderId="23" xfId="0" applyFont="1" applyFill="1" applyBorder="1" applyAlignment="1" applyProtection="1">
      <alignment horizontal="center" vertical="top" wrapText="1"/>
      <protection/>
    </xf>
    <xf numFmtId="0" fontId="2" fillId="5" borderId="12"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25" xfId="0" applyFont="1" applyFill="1" applyBorder="1" applyAlignment="1" applyProtection="1">
      <alignment horizontal="left" vertical="top" wrapText="1"/>
      <protection/>
    </xf>
    <xf numFmtId="0" fontId="78" fillId="5" borderId="30" xfId="50" applyFont="1" applyFill="1" applyBorder="1" applyAlignment="1" applyProtection="1">
      <alignment horizontal="center" vertical="center"/>
      <protection/>
    </xf>
    <xf numFmtId="0" fontId="78" fillId="5" borderId="31" xfId="50" applyFont="1" applyFill="1" applyBorder="1" applyAlignment="1" applyProtection="1">
      <alignment horizontal="center" vertical="center"/>
      <protection/>
    </xf>
    <xf numFmtId="0" fontId="78" fillId="5" borderId="32" xfId="50" applyFont="1" applyFill="1" applyBorder="1" applyAlignment="1" applyProtection="1">
      <alignment horizontal="center" vertical="center"/>
      <protection/>
    </xf>
    <xf numFmtId="0" fontId="2" fillId="34" borderId="14" xfId="0" applyFont="1" applyFill="1" applyBorder="1" applyAlignment="1" applyProtection="1">
      <alignment horizontal="left" vertical="top" wrapText="1"/>
      <protection/>
    </xf>
    <xf numFmtId="0" fontId="2" fillId="34" borderId="15" xfId="0" applyFont="1" applyFill="1" applyBorder="1" applyAlignment="1" applyProtection="1">
      <alignment horizontal="left" vertical="top" wrapText="1"/>
      <protection/>
    </xf>
    <xf numFmtId="0" fontId="2" fillId="34" borderId="22" xfId="0" applyFont="1" applyFill="1" applyBorder="1" applyAlignment="1" applyProtection="1">
      <alignment horizontal="left" vertical="top" wrapText="1"/>
      <protection/>
    </xf>
    <xf numFmtId="0" fontId="2" fillId="34" borderId="17" xfId="0" applyFont="1" applyFill="1" applyBorder="1" applyAlignment="1" applyProtection="1">
      <alignment horizontal="left" vertical="center" wrapText="1"/>
      <protection/>
    </xf>
    <xf numFmtId="0" fontId="2" fillId="34" borderId="18"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wrapText="1"/>
      <protection/>
    </xf>
    <xf numFmtId="0" fontId="2" fillId="36" borderId="17" xfId="59" applyFont="1" applyFill="1" applyBorder="1" applyAlignment="1" applyProtection="1">
      <alignment horizontal="left" vertical="top" wrapText="1"/>
      <protection/>
    </xf>
    <xf numFmtId="0" fontId="2" fillId="36" borderId="18" xfId="59" applyFont="1" applyFill="1" applyBorder="1" applyAlignment="1" applyProtection="1">
      <alignment horizontal="left" vertical="top" wrapText="1"/>
      <protection/>
    </xf>
    <xf numFmtId="0" fontId="2" fillId="34" borderId="12"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top" wrapText="1"/>
      <protection/>
    </xf>
    <xf numFmtId="0" fontId="2" fillId="34" borderId="25" xfId="0" applyFont="1" applyFill="1" applyBorder="1" applyAlignment="1" applyProtection="1">
      <alignment horizontal="left" vertical="top" wrapText="1"/>
      <protection/>
    </xf>
    <xf numFmtId="0" fontId="2" fillId="34" borderId="14" xfId="0" applyFont="1" applyFill="1" applyBorder="1" applyAlignment="1" applyProtection="1">
      <alignment horizontal="left" vertical="center" wrapText="1"/>
      <protection/>
    </xf>
    <xf numFmtId="0" fontId="2" fillId="34" borderId="15"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3" xfId="0" applyFont="1" applyFill="1" applyBorder="1" applyAlignment="1" applyProtection="1">
      <alignment horizontal="left" vertical="center" wrapText="1"/>
      <protection/>
    </xf>
    <xf numFmtId="0" fontId="18" fillId="0" borderId="10" xfId="59" applyFont="1" applyBorder="1" applyAlignment="1" applyProtection="1">
      <alignment horizontal="left" vertical="top" wrapText="1"/>
      <protection/>
    </xf>
    <xf numFmtId="0" fontId="18" fillId="0" borderId="0" xfId="59" applyFont="1" applyBorder="1" applyAlignment="1" applyProtection="1">
      <alignment horizontal="left" vertical="top" wrapText="1"/>
      <protection/>
    </xf>
    <xf numFmtId="0" fontId="18" fillId="0" borderId="23" xfId="59" applyFont="1" applyBorder="1" applyAlignment="1" applyProtection="1">
      <alignment horizontal="left" vertical="top" wrapText="1"/>
      <protection/>
    </xf>
    <xf numFmtId="0" fontId="18" fillId="0" borderId="12" xfId="59" applyFont="1" applyBorder="1" applyAlignment="1" applyProtection="1">
      <alignment horizontal="left" vertical="top" wrapText="1"/>
      <protection/>
    </xf>
    <xf numFmtId="0" fontId="18" fillId="0" borderId="13" xfId="59" applyFont="1" applyBorder="1" applyAlignment="1" applyProtection="1">
      <alignment horizontal="left" vertical="top" wrapText="1"/>
      <protection/>
    </xf>
    <xf numFmtId="0" fontId="18" fillId="0" borderId="25" xfId="59" applyFont="1" applyBorder="1" applyAlignment="1" applyProtection="1">
      <alignment horizontal="left" vertical="top" wrapText="1"/>
      <protection/>
    </xf>
    <xf numFmtId="0" fontId="69" fillId="0" borderId="0" xfId="52" applyBorder="1" applyAlignment="1" applyProtection="1">
      <alignment horizontal="center" wrapText="1"/>
      <protection/>
    </xf>
    <xf numFmtId="0" fontId="0" fillId="0" borderId="14" xfId="59" applyFont="1" applyBorder="1" applyAlignment="1" applyProtection="1">
      <alignment horizontal="left" vertical="top" wrapText="1"/>
      <protection/>
    </xf>
    <xf numFmtId="0" fontId="0" fillId="0" borderId="15" xfId="59" applyFont="1" applyBorder="1" applyAlignment="1" applyProtection="1">
      <alignment horizontal="left" vertical="top" wrapText="1"/>
      <protection/>
    </xf>
    <xf numFmtId="0" fontId="0" fillId="0" borderId="22" xfId="59" applyFont="1" applyBorder="1" applyAlignment="1" applyProtection="1">
      <alignment horizontal="left" vertical="top" wrapText="1"/>
      <protection/>
    </xf>
    <xf numFmtId="0" fontId="0" fillId="0" borderId="10" xfId="59" applyFont="1" applyBorder="1" applyAlignment="1" applyProtection="1">
      <alignment horizontal="left" vertical="top" wrapText="1"/>
      <protection/>
    </xf>
    <xf numFmtId="0" fontId="0" fillId="0" borderId="0" xfId="59" applyFont="1" applyBorder="1" applyAlignment="1" applyProtection="1">
      <alignment horizontal="left" vertical="top" wrapText="1"/>
      <protection/>
    </xf>
    <xf numFmtId="0" fontId="0" fillId="0" borderId="23" xfId="59" applyFont="1" applyBorder="1" applyAlignment="1" applyProtection="1">
      <alignment horizontal="left" vertical="top" wrapText="1"/>
      <protection/>
    </xf>
    <xf numFmtId="0" fontId="0" fillId="0" borderId="12" xfId="59" applyFont="1" applyBorder="1" applyAlignment="1" applyProtection="1">
      <alignment horizontal="left" vertical="top" wrapText="1"/>
      <protection/>
    </xf>
    <xf numFmtId="0" fontId="0" fillId="0" borderId="13" xfId="59" applyFont="1" applyBorder="1" applyAlignment="1" applyProtection="1">
      <alignment horizontal="left" vertical="top" wrapText="1"/>
      <protection/>
    </xf>
    <xf numFmtId="0" fontId="0" fillId="0" borderId="25" xfId="59" applyFont="1" applyBorder="1" applyAlignment="1" applyProtection="1">
      <alignment horizontal="left" vertical="top" wrapText="1"/>
      <protection/>
    </xf>
    <xf numFmtId="0" fontId="86" fillId="10" borderId="0" xfId="50" applyFont="1" applyFill="1" applyBorder="1" applyAlignment="1" applyProtection="1">
      <alignment horizontal="center"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3 2" xfId="63"/>
    <cellStyle name="Normal 4" xfId="64"/>
    <cellStyle name="Normal 5" xfId="65"/>
    <cellStyle name="Note" xfId="66"/>
    <cellStyle name="Output" xfId="67"/>
    <cellStyle name="Percent" xfId="68"/>
    <cellStyle name="Percent 2" xfId="69"/>
    <cellStyle name="Percent 2 2" xfId="70"/>
    <cellStyle name="Percent 3" xfId="71"/>
    <cellStyle name="Percent 4"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43E5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0</xdr:col>
      <xdr:colOff>1409700</xdr:colOff>
      <xdr:row>2</xdr:row>
      <xdr:rowOff>276225</xdr:rowOff>
    </xdr:to>
    <xdr:pic>
      <xdr:nvPicPr>
        <xdr:cNvPr id="1" name="Picture 6"/>
        <xdr:cNvPicPr preferRelativeResize="1">
          <a:picLocks noChangeAspect="1"/>
        </xdr:cNvPicPr>
      </xdr:nvPicPr>
      <xdr:blipFill>
        <a:blip r:embed="rId1"/>
        <a:stretch>
          <a:fillRect/>
        </a:stretch>
      </xdr:blipFill>
      <xdr:spPr>
        <a:xfrm>
          <a:off x="57150" y="133350"/>
          <a:ext cx="13525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6"/>
  </sheetPr>
  <dimension ref="A1:Y633"/>
  <sheetViews>
    <sheetView showGridLines="0" tabSelected="1" view="pageBreakPreview" zoomScaleSheetLayoutView="100" zoomScalePageLayoutView="40" workbookViewId="0" topLeftCell="A1">
      <selection activeCell="B10" sqref="B10:D10"/>
    </sheetView>
  </sheetViews>
  <sheetFormatPr defaultColWidth="9.140625" defaultRowHeight="12.75"/>
  <cols>
    <col min="1" max="1" width="41.00390625" style="153" customWidth="1"/>
    <col min="2" max="2" width="11.7109375" style="153" customWidth="1"/>
    <col min="3" max="3" width="12.8515625" style="154" customWidth="1"/>
    <col min="4" max="5" width="13.28125" style="153" customWidth="1"/>
    <col min="6" max="6" width="12.7109375" style="380" customWidth="1"/>
    <col min="7" max="7" width="21.28125" style="153" customWidth="1"/>
    <col min="8" max="8" width="21.28125" style="302" customWidth="1"/>
    <col min="9" max="9" width="23.140625" style="153" customWidth="1"/>
    <col min="10" max="10" width="23.7109375" style="153" customWidth="1"/>
    <col min="11" max="11" width="24.57421875" style="153" customWidth="1"/>
    <col min="12" max="12" width="24.8515625" style="153" customWidth="1"/>
    <col min="13" max="13" width="28.7109375" style="153" customWidth="1"/>
    <col min="14" max="14" width="28.140625" style="153" customWidth="1"/>
    <col min="15" max="15" width="24.421875" style="153" customWidth="1"/>
    <col min="16" max="16" width="59.140625" style="153" customWidth="1"/>
    <col min="17" max="27" width="9.140625" style="153" customWidth="1"/>
    <col min="28" max="16384" width="9.140625" style="153" customWidth="1"/>
  </cols>
  <sheetData>
    <row r="1" spans="1:25" ht="12.75">
      <c r="A1" s="430"/>
      <c r="B1" s="430"/>
      <c r="C1" s="431"/>
      <c r="D1" s="430"/>
      <c r="E1" s="430"/>
      <c r="G1" s="155"/>
      <c r="H1" s="156"/>
      <c r="I1" s="155"/>
      <c r="J1" s="155"/>
      <c r="K1" s="155"/>
      <c r="L1" s="624" t="s">
        <v>310</v>
      </c>
      <c r="M1" s="624" t="s">
        <v>311</v>
      </c>
      <c r="N1" s="624" t="s">
        <v>312</v>
      </c>
      <c r="O1" s="624" t="s">
        <v>313</v>
      </c>
      <c r="P1" s="624" t="s">
        <v>314</v>
      </c>
      <c r="Q1" s="624" t="s">
        <v>339</v>
      </c>
      <c r="R1" s="624" t="s">
        <v>443</v>
      </c>
      <c r="S1" s="1"/>
      <c r="T1" s="1"/>
      <c r="U1" s="1"/>
      <c r="V1" s="1"/>
      <c r="W1" s="1"/>
      <c r="X1" s="1"/>
      <c r="Y1" s="1"/>
    </row>
    <row r="2" spans="1:25" ht="12.75">
      <c r="A2" s="430"/>
      <c r="B2" s="430"/>
      <c r="C2" s="431"/>
      <c r="D2" s="430"/>
      <c r="E2" s="430"/>
      <c r="G2" s="155"/>
      <c r="H2" s="156"/>
      <c r="I2" s="155"/>
      <c r="J2" s="155"/>
      <c r="K2" s="155"/>
      <c r="L2" s="624" t="s">
        <v>508</v>
      </c>
      <c r="M2" s="626" t="s">
        <v>15</v>
      </c>
      <c r="N2" s="626" t="s">
        <v>15</v>
      </c>
      <c r="O2" s="626" t="s">
        <v>15</v>
      </c>
      <c r="P2" s="626" t="s">
        <v>15</v>
      </c>
      <c r="Q2" s="624"/>
      <c r="R2" s="624"/>
      <c r="S2" s="1"/>
      <c r="T2" s="1"/>
      <c r="U2" s="1"/>
      <c r="V2" s="1">
        <v>1</v>
      </c>
      <c r="W2" s="1" t="s">
        <v>509</v>
      </c>
      <c r="X2" s="1"/>
      <c r="Y2" s="1"/>
    </row>
    <row r="3" spans="1:25" ht="23.25">
      <c r="A3" s="430"/>
      <c r="B3" s="430"/>
      <c r="C3" s="431"/>
      <c r="D3" s="430"/>
      <c r="E3" s="430"/>
      <c r="G3" s="155"/>
      <c r="H3" s="48"/>
      <c r="I3" s="48"/>
      <c r="J3" s="48"/>
      <c r="K3" s="48"/>
      <c r="L3" s="624" t="s">
        <v>119</v>
      </c>
      <c r="M3" s="624" t="s">
        <v>300</v>
      </c>
      <c r="N3" s="624" t="s">
        <v>301</v>
      </c>
      <c r="O3" s="626" t="s">
        <v>15</v>
      </c>
      <c r="P3" s="626" t="s">
        <v>15</v>
      </c>
      <c r="Q3" s="624"/>
      <c r="R3" s="624">
        <v>1</v>
      </c>
      <c r="S3" s="1"/>
      <c r="T3" s="1"/>
      <c r="U3" s="1"/>
      <c r="V3" s="1">
        <v>2</v>
      </c>
      <c r="W3" s="1" t="s">
        <v>510</v>
      </c>
      <c r="X3" s="1"/>
      <c r="Y3" s="1"/>
    </row>
    <row r="4" spans="1:25" ht="7.5" customHeight="1">
      <c r="A4" s="430"/>
      <c r="B4" s="430"/>
      <c r="C4" s="431"/>
      <c r="D4" s="430"/>
      <c r="E4" s="430"/>
      <c r="G4" s="155"/>
      <c r="H4" s="48"/>
      <c r="I4" s="48"/>
      <c r="J4" s="48"/>
      <c r="K4" s="48"/>
      <c r="L4" s="624" t="s">
        <v>120</v>
      </c>
      <c r="M4" s="624" t="s">
        <v>300</v>
      </c>
      <c r="N4" s="624" t="s">
        <v>302</v>
      </c>
      <c r="O4" s="626" t="s">
        <v>15</v>
      </c>
      <c r="P4" s="626" t="s">
        <v>15</v>
      </c>
      <c r="Q4" s="624"/>
      <c r="R4" s="624">
        <v>1</v>
      </c>
      <c r="S4" s="1"/>
      <c r="T4" s="1"/>
      <c r="U4" s="1"/>
      <c r="V4" s="1">
        <v>3</v>
      </c>
      <c r="W4" s="1" t="s">
        <v>511</v>
      </c>
      <c r="X4" s="1"/>
      <c r="Y4" s="1"/>
    </row>
    <row r="5" spans="1:25" ht="3" customHeight="1">
      <c r="A5" s="430"/>
      <c r="B5" s="430"/>
      <c r="C5" s="431"/>
      <c r="D5" s="430"/>
      <c r="E5" s="430"/>
      <c r="G5" s="155"/>
      <c r="H5" s="48"/>
      <c r="I5" s="48"/>
      <c r="J5" s="48"/>
      <c r="K5" s="48"/>
      <c r="L5" s="624" t="s">
        <v>121</v>
      </c>
      <c r="M5" s="624" t="s">
        <v>533</v>
      </c>
      <c r="N5" s="624" t="s">
        <v>302</v>
      </c>
      <c r="O5" s="626" t="s">
        <v>15</v>
      </c>
      <c r="P5" s="626" t="s">
        <v>15</v>
      </c>
      <c r="Q5" s="624"/>
      <c r="R5" s="624">
        <v>2</v>
      </c>
      <c r="S5" s="1"/>
      <c r="T5" s="1"/>
      <c r="U5" s="1"/>
      <c r="V5" s="1">
        <v>4</v>
      </c>
      <c r="W5" s="1" t="s">
        <v>512</v>
      </c>
      <c r="X5" s="1"/>
      <c r="Y5" s="1"/>
    </row>
    <row r="6" spans="1:25" ht="62.25" customHeight="1">
      <c r="A6" s="730" t="s">
        <v>442</v>
      </c>
      <c r="B6" s="730"/>
      <c r="C6" s="730"/>
      <c r="D6" s="730"/>
      <c r="E6" s="730"/>
      <c r="F6" s="425"/>
      <c r="G6" s="49"/>
      <c r="H6" s="49"/>
      <c r="I6" s="49"/>
      <c r="J6" s="49"/>
      <c r="K6" s="49"/>
      <c r="L6" s="624" t="s">
        <v>122</v>
      </c>
      <c r="M6" s="624" t="s">
        <v>300</v>
      </c>
      <c r="N6" s="624" t="s">
        <v>303</v>
      </c>
      <c r="O6" s="626" t="s">
        <v>15</v>
      </c>
      <c r="P6" s="626" t="s">
        <v>15</v>
      </c>
      <c r="Q6" s="624"/>
      <c r="R6" s="624">
        <v>1</v>
      </c>
      <c r="S6" s="1"/>
      <c r="T6" s="1"/>
      <c r="U6" s="1"/>
      <c r="V6" s="1">
        <v>5</v>
      </c>
      <c r="W6" s="1" t="s">
        <v>513</v>
      </c>
      <c r="X6" s="1"/>
      <c r="Y6" s="1"/>
    </row>
    <row r="7" spans="1:25" ht="28.5" customHeight="1">
      <c r="A7" s="731">
        <v>2017</v>
      </c>
      <c r="B7" s="731"/>
      <c r="C7" s="731"/>
      <c r="D7" s="731"/>
      <c r="E7" s="731"/>
      <c r="F7" s="426"/>
      <c r="G7" s="49"/>
      <c r="H7" s="49"/>
      <c r="I7" s="64"/>
      <c r="J7" s="64"/>
      <c r="K7" s="64"/>
      <c r="L7" s="624" t="s">
        <v>123</v>
      </c>
      <c r="M7" s="624" t="s">
        <v>300</v>
      </c>
      <c r="N7" s="624" t="s">
        <v>303</v>
      </c>
      <c r="O7" s="624" t="s">
        <v>304</v>
      </c>
      <c r="P7" s="624" t="s">
        <v>301</v>
      </c>
      <c r="Q7" s="624"/>
      <c r="R7" s="624">
        <v>7</v>
      </c>
      <c r="S7" s="1"/>
      <c r="T7" s="1"/>
      <c r="U7" s="1"/>
      <c r="V7" s="1">
        <v>6</v>
      </c>
      <c r="W7" s="1" t="s">
        <v>514</v>
      </c>
      <c r="X7" s="1"/>
      <c r="Y7" s="1"/>
    </row>
    <row r="8" spans="1:25" ht="12.75">
      <c r="A8" s="430"/>
      <c r="B8" s="430"/>
      <c r="C8" s="431"/>
      <c r="D8" s="430"/>
      <c r="E8" s="430"/>
      <c r="G8" s="155"/>
      <c r="H8" s="156"/>
      <c r="I8" s="64"/>
      <c r="J8" s="64"/>
      <c r="K8" s="64"/>
      <c r="L8" s="624" t="s">
        <v>124</v>
      </c>
      <c r="M8" s="624" t="s">
        <v>300</v>
      </c>
      <c r="N8" s="624" t="s">
        <v>303</v>
      </c>
      <c r="O8" s="624" t="s">
        <v>304</v>
      </c>
      <c r="P8" s="624" t="s">
        <v>303</v>
      </c>
      <c r="Q8" s="624"/>
      <c r="R8" s="624">
        <v>7</v>
      </c>
      <c r="S8" s="1"/>
      <c r="T8" s="1"/>
      <c r="U8" s="1"/>
      <c r="V8" s="1">
        <v>7</v>
      </c>
      <c r="W8" s="1" t="s">
        <v>515</v>
      </c>
      <c r="X8" s="1"/>
      <c r="Y8" s="1"/>
    </row>
    <row r="9" spans="1:25" ht="14.25" customHeight="1">
      <c r="A9" s="432"/>
      <c r="B9" s="433" t="s">
        <v>457</v>
      </c>
      <c r="C9" s="434"/>
      <c r="D9" s="433"/>
      <c r="E9" s="433"/>
      <c r="F9" s="427"/>
      <c r="G9" s="388"/>
      <c r="H9" s="389"/>
      <c r="I9" s="64"/>
      <c r="J9" s="64"/>
      <c r="K9" s="64"/>
      <c r="L9" s="624" t="s">
        <v>125</v>
      </c>
      <c r="M9" s="624" t="s">
        <v>300</v>
      </c>
      <c r="N9" s="624" t="s">
        <v>301</v>
      </c>
      <c r="O9" s="626" t="s">
        <v>15</v>
      </c>
      <c r="P9" s="626" t="s">
        <v>15</v>
      </c>
      <c r="Q9" s="624"/>
      <c r="R9" s="624">
        <v>1</v>
      </c>
      <c r="S9" s="1"/>
      <c r="T9" s="1"/>
      <c r="U9" s="1"/>
      <c r="V9" s="1"/>
      <c r="W9" s="1"/>
      <c r="X9" s="1"/>
      <c r="Y9" s="1"/>
    </row>
    <row r="10" spans="1:25" ht="15" customHeight="1">
      <c r="A10" s="435" t="s">
        <v>7</v>
      </c>
      <c r="B10" s="729" t="s">
        <v>508</v>
      </c>
      <c r="C10" s="729"/>
      <c r="D10" s="729"/>
      <c r="E10" s="400"/>
      <c r="F10" s="428"/>
      <c r="G10" s="50"/>
      <c r="H10" s="50"/>
      <c r="I10" s="64"/>
      <c r="J10" s="64"/>
      <c r="K10" s="64"/>
      <c r="L10" s="624" t="s">
        <v>126</v>
      </c>
      <c r="M10" s="624" t="s">
        <v>533</v>
      </c>
      <c r="N10" s="624" t="s">
        <v>302</v>
      </c>
      <c r="O10" s="626" t="s">
        <v>15</v>
      </c>
      <c r="P10" s="626" t="s">
        <v>15</v>
      </c>
      <c r="Q10" s="624"/>
      <c r="R10" s="624">
        <v>2</v>
      </c>
      <c r="S10" s="1"/>
      <c r="T10" s="1"/>
      <c r="U10" s="1"/>
      <c r="V10" s="1"/>
      <c r="W10" s="1"/>
      <c r="X10" s="1"/>
      <c r="Y10" s="1"/>
    </row>
    <row r="11" spans="1:25" ht="15" customHeight="1">
      <c r="A11" s="436" t="s">
        <v>338</v>
      </c>
      <c r="B11" s="437" t="str">
        <f>VLOOKUP(FacilityName,$L$1:$P$203,2,FALSE)</f>
        <v>-</v>
      </c>
      <c r="C11" s="437" t="str">
        <f>VLOOKUP(FacilityName,$L$1:$P$203,3,FALSE)</f>
        <v>-</v>
      </c>
      <c r="D11" s="437" t="str">
        <f>VLOOKUP(FacilityName,$L$1:$P$203,4,FALSE)</f>
        <v>-</v>
      </c>
      <c r="E11" s="437" t="str">
        <f>VLOOKUP(FacilityName,$L$1:$P$203,5,FALSE)</f>
        <v>-</v>
      </c>
      <c r="G11" s="50"/>
      <c r="H11" s="50"/>
      <c r="I11" s="64"/>
      <c r="J11" s="64"/>
      <c r="K11" s="64"/>
      <c r="L11" s="624" t="s">
        <v>127</v>
      </c>
      <c r="M11" s="624" t="s">
        <v>300</v>
      </c>
      <c r="N11" s="624" t="s">
        <v>302</v>
      </c>
      <c r="O11" s="626" t="s">
        <v>15</v>
      </c>
      <c r="P11" s="626" t="s">
        <v>15</v>
      </c>
      <c r="Q11" s="624"/>
      <c r="R11" s="624">
        <v>1</v>
      </c>
      <c r="S11" s="1"/>
      <c r="T11" s="1"/>
      <c r="U11" s="1"/>
      <c r="V11" s="1"/>
      <c r="W11" s="1"/>
      <c r="X11" s="1"/>
      <c r="Y11" s="1"/>
    </row>
    <row r="12" spans="1:25" ht="18">
      <c r="A12" s="435" t="s">
        <v>3</v>
      </c>
      <c r="B12" s="435"/>
      <c r="C12" s="721" t="s">
        <v>2</v>
      </c>
      <c r="D12" s="721"/>
      <c r="E12" s="721"/>
      <c r="F12" s="428"/>
      <c r="G12" s="50"/>
      <c r="H12" s="50"/>
      <c r="I12" s="64"/>
      <c r="J12" s="64"/>
      <c r="K12" s="64"/>
      <c r="L12" s="624" t="s">
        <v>128</v>
      </c>
      <c r="M12" s="624" t="s">
        <v>533</v>
      </c>
      <c r="N12" s="624" t="s">
        <v>302</v>
      </c>
      <c r="O12" s="626" t="s">
        <v>15</v>
      </c>
      <c r="P12" s="626" t="s">
        <v>15</v>
      </c>
      <c r="Q12" s="624"/>
      <c r="R12" s="624">
        <v>2</v>
      </c>
      <c r="S12" s="1"/>
      <c r="T12" s="1"/>
      <c r="U12" s="1"/>
      <c r="V12" s="1"/>
      <c r="W12" s="1"/>
      <c r="X12" s="1"/>
      <c r="Y12" s="1"/>
    </row>
    <row r="13" spans="1:25" ht="18">
      <c r="A13" s="727" t="s">
        <v>4</v>
      </c>
      <c r="B13" s="727"/>
      <c r="C13" s="720" t="s">
        <v>6</v>
      </c>
      <c r="D13" s="720"/>
      <c r="E13" s="720"/>
      <c r="F13" s="428"/>
      <c r="G13" s="50"/>
      <c r="H13" s="50"/>
      <c r="I13" s="64"/>
      <c r="J13" s="64"/>
      <c r="K13" s="64"/>
      <c r="L13" s="624" t="s">
        <v>129</v>
      </c>
      <c r="M13" s="624" t="s">
        <v>533</v>
      </c>
      <c r="N13" s="624" t="s">
        <v>302</v>
      </c>
      <c r="O13" s="626" t="s">
        <v>15</v>
      </c>
      <c r="P13" s="626" t="s">
        <v>15</v>
      </c>
      <c r="Q13" s="624"/>
      <c r="R13" s="624">
        <v>2</v>
      </c>
      <c r="S13" s="1"/>
      <c r="T13" s="1"/>
      <c r="U13" s="1"/>
      <c r="V13" s="1"/>
      <c r="W13" s="1"/>
      <c r="X13" s="1"/>
      <c r="Y13" s="1"/>
    </row>
    <row r="14" spans="1:25" ht="18">
      <c r="A14" s="435"/>
      <c r="B14" s="435"/>
      <c r="C14" s="720" t="s">
        <v>5</v>
      </c>
      <c r="D14" s="720"/>
      <c r="E14" s="720"/>
      <c r="F14" s="428"/>
      <c r="G14" s="50"/>
      <c r="H14" s="50"/>
      <c r="I14" s="64"/>
      <c r="J14" s="64"/>
      <c r="K14" s="64"/>
      <c r="L14" s="624" t="s">
        <v>130</v>
      </c>
      <c r="M14" s="624" t="s">
        <v>533</v>
      </c>
      <c r="N14" s="624" t="s">
        <v>302</v>
      </c>
      <c r="O14" s="626" t="s">
        <v>15</v>
      </c>
      <c r="P14" s="626" t="s">
        <v>15</v>
      </c>
      <c r="Q14" s="624"/>
      <c r="R14" s="624">
        <v>2</v>
      </c>
      <c r="S14" s="1"/>
      <c r="T14" s="1"/>
      <c r="U14" s="1"/>
      <c r="V14" s="1"/>
      <c r="W14" s="1"/>
      <c r="X14" s="1"/>
      <c r="Y14" s="1"/>
    </row>
    <row r="15" spans="1:25" ht="18">
      <c r="A15" s="435"/>
      <c r="B15" s="435"/>
      <c r="C15" s="438"/>
      <c r="D15" s="439"/>
      <c r="E15" s="439"/>
      <c r="F15" s="428"/>
      <c r="G15" s="50"/>
      <c r="H15" s="50"/>
      <c r="I15" s="64"/>
      <c r="J15" s="64"/>
      <c r="K15" s="64"/>
      <c r="L15" s="624" t="s">
        <v>331</v>
      </c>
      <c r="M15" s="624" t="s">
        <v>507</v>
      </c>
      <c r="N15" s="624" t="s">
        <v>302</v>
      </c>
      <c r="O15" s="624"/>
      <c r="P15" s="624"/>
      <c r="Q15" s="625"/>
      <c r="R15" s="624"/>
      <c r="S15" s="1"/>
      <c r="T15" s="1"/>
      <c r="U15" s="1"/>
      <c r="V15" s="1"/>
      <c r="W15" s="1"/>
      <c r="X15" s="1"/>
      <c r="Y15" s="1"/>
    </row>
    <row r="16" spans="1:25" ht="18">
      <c r="A16" s="728" t="s">
        <v>112</v>
      </c>
      <c r="B16" s="728"/>
      <c r="C16" s="723"/>
      <c r="D16" s="723"/>
      <c r="E16" s="723"/>
      <c r="F16" s="428"/>
      <c r="G16" s="50"/>
      <c r="H16" s="50"/>
      <c r="I16" s="64"/>
      <c r="J16" s="64"/>
      <c r="K16" s="64"/>
      <c r="L16" s="624" t="s">
        <v>131</v>
      </c>
      <c r="M16" s="624" t="s">
        <v>300</v>
      </c>
      <c r="N16" s="624" t="s">
        <v>302</v>
      </c>
      <c r="O16" s="626" t="s">
        <v>15</v>
      </c>
      <c r="P16" s="626" t="s">
        <v>15</v>
      </c>
      <c r="Q16" s="624"/>
      <c r="R16" s="624">
        <v>1</v>
      </c>
      <c r="S16" s="1"/>
      <c r="T16" s="1"/>
      <c r="U16" s="1"/>
      <c r="V16" s="1"/>
      <c r="W16" s="1"/>
      <c r="X16" s="1"/>
      <c r="Y16" s="1"/>
    </row>
    <row r="17" spans="1:25" ht="18">
      <c r="A17" s="438"/>
      <c r="B17" s="438"/>
      <c r="C17" s="438"/>
      <c r="D17" s="439"/>
      <c r="E17" s="439"/>
      <c r="F17" s="428"/>
      <c r="G17" s="50"/>
      <c r="H17" s="50"/>
      <c r="I17" s="64"/>
      <c r="J17" s="64"/>
      <c r="K17" s="64"/>
      <c r="L17" s="624" t="s">
        <v>132</v>
      </c>
      <c r="M17" s="624" t="s">
        <v>300</v>
      </c>
      <c r="N17" s="624" t="s">
        <v>303</v>
      </c>
      <c r="O17" s="624" t="s">
        <v>304</v>
      </c>
      <c r="P17" s="624" t="s">
        <v>303</v>
      </c>
      <c r="Q17" s="624"/>
      <c r="R17" s="624">
        <v>7</v>
      </c>
      <c r="S17" s="1"/>
      <c r="T17" s="1"/>
      <c r="U17" s="1"/>
      <c r="V17" s="1"/>
      <c r="W17" s="1"/>
      <c r="X17" s="1"/>
      <c r="Y17" s="1"/>
    </row>
    <row r="18" spans="1:25" ht="18">
      <c r="A18" s="440" t="s">
        <v>113</v>
      </c>
      <c r="B18" s="722"/>
      <c r="C18" s="722"/>
      <c r="D18" s="722"/>
      <c r="E18" s="722"/>
      <c r="F18" s="428"/>
      <c r="G18" s="50"/>
      <c r="H18" s="50"/>
      <c r="I18" s="64"/>
      <c r="J18" s="64"/>
      <c r="K18" s="64"/>
      <c r="L18" s="624" t="s">
        <v>133</v>
      </c>
      <c r="M18" s="624" t="s">
        <v>300</v>
      </c>
      <c r="N18" s="624" t="s">
        <v>302</v>
      </c>
      <c r="O18" s="624" t="s">
        <v>304</v>
      </c>
      <c r="P18" s="624" t="s">
        <v>303</v>
      </c>
      <c r="Q18" s="624"/>
      <c r="R18" s="624">
        <v>7</v>
      </c>
      <c r="S18" s="1"/>
      <c r="T18" s="1"/>
      <c r="U18" s="1"/>
      <c r="V18" s="1"/>
      <c r="W18" s="1"/>
      <c r="X18" s="1"/>
      <c r="Y18" s="1"/>
    </row>
    <row r="19" spans="1:25" ht="13.5" customHeight="1">
      <c r="A19" s="441"/>
      <c r="B19" s="441"/>
      <c r="C19" s="23"/>
      <c r="D19" s="442"/>
      <c r="E19" s="442"/>
      <c r="F19" s="428"/>
      <c r="G19" s="50"/>
      <c r="H19" s="50"/>
      <c r="I19" s="64"/>
      <c r="J19" s="64"/>
      <c r="K19" s="64"/>
      <c r="L19" s="624" t="s">
        <v>134</v>
      </c>
      <c r="M19" s="624" t="s">
        <v>533</v>
      </c>
      <c r="N19" s="624" t="s">
        <v>302</v>
      </c>
      <c r="O19" s="626" t="s">
        <v>15</v>
      </c>
      <c r="P19" s="626" t="s">
        <v>15</v>
      </c>
      <c r="Q19" s="624"/>
      <c r="R19" s="624">
        <v>2</v>
      </c>
      <c r="S19" s="1"/>
      <c r="T19" s="1"/>
      <c r="U19" s="1"/>
      <c r="V19" s="1"/>
      <c r="W19" s="1"/>
      <c r="X19" s="1"/>
      <c r="Y19" s="1"/>
    </row>
    <row r="20" spans="1:25" ht="16.5" customHeight="1">
      <c r="A20" s="443"/>
      <c r="B20" s="443"/>
      <c r="C20" s="23"/>
      <c r="D20" s="442"/>
      <c r="E20" s="442"/>
      <c r="F20" s="428"/>
      <c r="G20" s="50"/>
      <c r="H20" s="50"/>
      <c r="I20" s="64"/>
      <c r="J20" s="64"/>
      <c r="K20" s="64"/>
      <c r="L20" s="624" t="s">
        <v>135</v>
      </c>
      <c r="M20" s="624" t="s">
        <v>533</v>
      </c>
      <c r="N20" s="624" t="s">
        <v>302</v>
      </c>
      <c r="O20" s="626" t="s">
        <v>15</v>
      </c>
      <c r="P20" s="626" t="s">
        <v>15</v>
      </c>
      <c r="Q20" s="624"/>
      <c r="R20" s="624">
        <v>2</v>
      </c>
      <c r="S20" s="1"/>
      <c r="T20" s="1"/>
      <c r="U20" s="1"/>
      <c r="V20" s="1"/>
      <c r="W20" s="1"/>
      <c r="X20" s="1"/>
      <c r="Y20" s="1"/>
    </row>
    <row r="21" spans="1:25" s="2" customFormat="1" ht="13.5" customHeight="1">
      <c r="A21" s="719" t="s">
        <v>534</v>
      </c>
      <c r="B21" s="719"/>
      <c r="C21" s="719"/>
      <c r="D21" s="719"/>
      <c r="E21" s="719"/>
      <c r="F21" s="429"/>
      <c r="G21" s="51"/>
      <c r="H21" s="51"/>
      <c r="I21" s="64"/>
      <c r="J21" s="64"/>
      <c r="K21" s="64"/>
      <c r="L21" s="624" t="s">
        <v>136</v>
      </c>
      <c r="M21" s="624" t="s">
        <v>533</v>
      </c>
      <c r="N21" s="624" t="s">
        <v>302</v>
      </c>
      <c r="O21" s="626" t="s">
        <v>15</v>
      </c>
      <c r="P21" s="626" t="s">
        <v>15</v>
      </c>
      <c r="Q21" s="624"/>
      <c r="R21" s="624">
        <v>2</v>
      </c>
      <c r="S21" s="1"/>
      <c r="T21" s="1"/>
      <c r="U21" s="1"/>
      <c r="V21" s="1"/>
      <c r="W21" s="1"/>
      <c r="X21" s="1"/>
      <c r="Y21" s="1"/>
    </row>
    <row r="22" spans="1:25" s="2" customFormat="1" ht="201" customHeight="1">
      <c r="A22" s="719"/>
      <c r="B22" s="719"/>
      <c r="C22" s="719"/>
      <c r="D22" s="719"/>
      <c r="E22" s="719"/>
      <c r="F22" s="429"/>
      <c r="G22" s="51"/>
      <c r="H22" s="51"/>
      <c r="I22" s="64"/>
      <c r="J22" s="64"/>
      <c r="K22" s="64"/>
      <c r="L22" s="624" t="s">
        <v>137</v>
      </c>
      <c r="M22" s="624" t="s">
        <v>533</v>
      </c>
      <c r="N22" s="624" t="s">
        <v>302</v>
      </c>
      <c r="O22" s="626" t="s">
        <v>15</v>
      </c>
      <c r="P22" s="626" t="s">
        <v>15</v>
      </c>
      <c r="Q22" s="624"/>
      <c r="R22" s="624">
        <v>2</v>
      </c>
      <c r="S22" s="1"/>
      <c r="T22" s="1"/>
      <c r="U22" s="1"/>
      <c r="V22" s="1"/>
      <c r="W22" s="1"/>
      <c r="X22" s="1"/>
      <c r="Y22" s="1"/>
    </row>
    <row r="23" spans="1:25" s="2" customFormat="1" ht="16.5" thickBot="1">
      <c r="A23" s="446" t="s">
        <v>14</v>
      </c>
      <c r="B23" s="447"/>
      <c r="C23" s="448"/>
      <c r="D23" s="447"/>
      <c r="E23" s="449"/>
      <c r="F23" s="109"/>
      <c r="G23" s="53"/>
      <c r="H23" s="54"/>
      <c r="I23" s="64"/>
      <c r="J23" s="64"/>
      <c r="K23" s="64"/>
      <c r="L23" s="624" t="s">
        <v>138</v>
      </c>
      <c r="M23" s="624" t="s">
        <v>533</v>
      </c>
      <c r="N23" s="624" t="s">
        <v>302</v>
      </c>
      <c r="O23" s="626" t="s">
        <v>15</v>
      </c>
      <c r="P23" s="626" t="s">
        <v>15</v>
      </c>
      <c r="Q23" s="624"/>
      <c r="R23" s="624">
        <v>2</v>
      </c>
      <c r="S23" s="1"/>
      <c r="T23" s="1"/>
      <c r="U23" s="1"/>
      <c r="V23" s="1"/>
      <c r="W23" s="1"/>
      <c r="X23" s="1"/>
      <c r="Y23" s="1"/>
    </row>
    <row r="24" spans="1:25" s="2" customFormat="1" ht="15">
      <c r="A24" s="724" t="s">
        <v>395</v>
      </c>
      <c r="B24" s="725"/>
      <c r="C24" s="725"/>
      <c r="D24" s="725"/>
      <c r="E24" s="726"/>
      <c r="F24" s="157"/>
      <c r="G24" s="158"/>
      <c r="H24" s="158"/>
      <c r="I24" s="64"/>
      <c r="J24" s="64"/>
      <c r="K24" s="64"/>
      <c r="L24" s="624" t="s">
        <v>139</v>
      </c>
      <c r="M24" s="624" t="s">
        <v>533</v>
      </c>
      <c r="N24" s="624" t="s">
        <v>302</v>
      </c>
      <c r="O24" s="626" t="s">
        <v>15</v>
      </c>
      <c r="P24" s="626" t="s">
        <v>15</v>
      </c>
      <c r="Q24" s="624"/>
      <c r="R24" s="624">
        <v>2</v>
      </c>
      <c r="S24" s="1"/>
      <c r="T24" s="1"/>
      <c r="U24" s="1"/>
      <c r="V24" s="1"/>
      <c r="W24" s="1"/>
      <c r="X24" s="1"/>
      <c r="Y24" s="1"/>
    </row>
    <row r="25" spans="1:25" s="2" customFormat="1" ht="37.5" customHeight="1">
      <c r="A25" s="701" t="s">
        <v>516</v>
      </c>
      <c r="B25" s="702"/>
      <c r="C25" s="702"/>
      <c r="D25" s="702"/>
      <c r="E25" s="703"/>
      <c r="F25" s="110"/>
      <c r="G25" s="158"/>
      <c r="H25" s="158"/>
      <c r="I25" s="64"/>
      <c r="J25" s="64"/>
      <c r="K25" s="64"/>
      <c r="L25" s="624" t="s">
        <v>140</v>
      </c>
      <c r="M25" s="624" t="s">
        <v>533</v>
      </c>
      <c r="N25" s="624" t="s">
        <v>302</v>
      </c>
      <c r="O25" s="626" t="s">
        <v>15</v>
      </c>
      <c r="P25" s="626" t="s">
        <v>15</v>
      </c>
      <c r="Q25" s="624"/>
      <c r="R25" s="624">
        <v>2</v>
      </c>
      <c r="S25" s="1"/>
      <c r="T25" s="1"/>
      <c r="U25" s="1"/>
      <c r="V25" s="1"/>
      <c r="W25" s="1"/>
      <c r="X25" s="1"/>
      <c r="Y25" s="1"/>
    </row>
    <row r="26" spans="1:25" s="2" customFormat="1" ht="27.75" customHeight="1">
      <c r="A26" s="701" t="s">
        <v>517</v>
      </c>
      <c r="B26" s="702"/>
      <c r="C26" s="702"/>
      <c r="D26" s="702"/>
      <c r="E26" s="703"/>
      <c r="F26" s="110"/>
      <c r="G26" s="158"/>
      <c r="H26" s="158"/>
      <c r="I26" s="64"/>
      <c r="J26" s="64"/>
      <c r="K26" s="64"/>
      <c r="L26" s="624" t="s">
        <v>141</v>
      </c>
      <c r="M26" s="624" t="s">
        <v>300</v>
      </c>
      <c r="N26" s="624" t="s">
        <v>302</v>
      </c>
      <c r="O26" s="626" t="s">
        <v>15</v>
      </c>
      <c r="P26" s="626" t="s">
        <v>15</v>
      </c>
      <c r="Q26" s="624"/>
      <c r="R26" s="624">
        <v>1</v>
      </c>
      <c r="S26" s="1"/>
      <c r="T26" s="1"/>
      <c r="U26" s="1"/>
      <c r="V26" s="1"/>
      <c r="W26" s="1"/>
      <c r="X26" s="1"/>
      <c r="Y26" s="1"/>
    </row>
    <row r="27" spans="1:25" s="2" customFormat="1" ht="26.25" customHeight="1">
      <c r="A27" s="716" t="s">
        <v>518</v>
      </c>
      <c r="B27" s="717"/>
      <c r="C27" s="717"/>
      <c r="D27" s="717"/>
      <c r="E27" s="718"/>
      <c r="F27" s="110"/>
      <c r="G27" s="158"/>
      <c r="H27" s="158"/>
      <c r="I27" s="64"/>
      <c r="J27" s="64"/>
      <c r="K27" s="64"/>
      <c r="L27" s="624" t="s">
        <v>142</v>
      </c>
      <c r="M27" s="624" t="s">
        <v>300</v>
      </c>
      <c r="N27" s="624" t="s">
        <v>303</v>
      </c>
      <c r="O27" s="624" t="s">
        <v>304</v>
      </c>
      <c r="P27" s="624" t="s">
        <v>303</v>
      </c>
      <c r="Q27" s="624"/>
      <c r="R27" s="624">
        <v>7</v>
      </c>
      <c r="S27" s="1"/>
      <c r="T27" s="1"/>
      <c r="U27" s="1"/>
      <c r="V27" s="1"/>
      <c r="W27" s="1"/>
      <c r="X27" s="1"/>
      <c r="Y27" s="1"/>
    </row>
    <row r="28" spans="1:25" s="2" customFormat="1" ht="15">
      <c r="A28" s="701" t="s">
        <v>519</v>
      </c>
      <c r="B28" s="702"/>
      <c r="C28" s="702"/>
      <c r="D28" s="702"/>
      <c r="E28" s="703"/>
      <c r="F28" s="110"/>
      <c r="G28" s="158"/>
      <c r="H28" s="158"/>
      <c r="I28" s="64"/>
      <c r="J28" s="64"/>
      <c r="K28" s="64"/>
      <c r="L28" s="624" t="s">
        <v>143</v>
      </c>
      <c r="M28" s="624" t="s">
        <v>300</v>
      </c>
      <c r="N28" s="624" t="s">
        <v>301</v>
      </c>
      <c r="O28" s="626" t="s">
        <v>15</v>
      </c>
      <c r="P28" s="626" t="s">
        <v>15</v>
      </c>
      <c r="Q28" s="624"/>
      <c r="R28" s="624">
        <v>1</v>
      </c>
      <c r="S28" s="1"/>
      <c r="T28" s="1"/>
      <c r="U28" s="1"/>
      <c r="V28" s="1"/>
      <c r="W28" s="1"/>
      <c r="X28" s="1"/>
      <c r="Y28" s="1"/>
    </row>
    <row r="29" spans="1:25" s="2" customFormat="1" ht="25.5" customHeight="1">
      <c r="A29" s="701" t="s">
        <v>520</v>
      </c>
      <c r="B29" s="702"/>
      <c r="C29" s="702"/>
      <c r="D29" s="702"/>
      <c r="E29" s="703"/>
      <c r="F29" s="110"/>
      <c r="G29" s="55"/>
      <c r="H29" s="55"/>
      <c r="I29" s="64"/>
      <c r="J29" s="64"/>
      <c r="K29" s="64"/>
      <c r="L29" s="624" t="s">
        <v>144</v>
      </c>
      <c r="M29" s="624" t="s">
        <v>300</v>
      </c>
      <c r="N29" s="624" t="s">
        <v>302</v>
      </c>
      <c r="O29" s="626" t="s">
        <v>15</v>
      </c>
      <c r="P29" s="626" t="s">
        <v>15</v>
      </c>
      <c r="Q29" s="624"/>
      <c r="R29" s="624">
        <v>1</v>
      </c>
      <c r="S29" s="1"/>
      <c r="T29" s="1"/>
      <c r="U29" s="1"/>
      <c r="V29" s="1"/>
      <c r="W29" s="1"/>
      <c r="X29" s="1"/>
      <c r="Y29" s="1"/>
    </row>
    <row r="30" spans="1:25" s="2" customFormat="1" ht="24.75" customHeight="1">
      <c r="A30" s="716" t="s">
        <v>521</v>
      </c>
      <c r="B30" s="717"/>
      <c r="C30" s="717"/>
      <c r="D30" s="717"/>
      <c r="E30" s="718"/>
      <c r="F30" s="111"/>
      <c r="G30" s="55"/>
      <c r="H30" s="55"/>
      <c r="I30" s="64"/>
      <c r="J30" s="64"/>
      <c r="K30" s="64"/>
      <c r="L30" s="624" t="s">
        <v>145</v>
      </c>
      <c r="M30" s="624" t="s">
        <v>300</v>
      </c>
      <c r="N30" s="624" t="s">
        <v>305</v>
      </c>
      <c r="O30" s="624" t="s">
        <v>304</v>
      </c>
      <c r="P30" s="624" t="s">
        <v>305</v>
      </c>
      <c r="Q30" s="624"/>
      <c r="R30" s="624">
        <v>7</v>
      </c>
      <c r="S30" s="1"/>
      <c r="T30" s="1"/>
      <c r="U30" s="1"/>
      <c r="V30" s="1"/>
      <c r="W30" s="1"/>
      <c r="X30" s="1"/>
      <c r="Y30" s="1"/>
    </row>
    <row r="31" spans="1:25" s="2" customFormat="1" ht="37.5" customHeight="1">
      <c r="A31" s="716" t="s">
        <v>522</v>
      </c>
      <c r="B31" s="717"/>
      <c r="C31" s="717"/>
      <c r="D31" s="717"/>
      <c r="E31" s="718"/>
      <c r="F31" s="111"/>
      <c r="G31" s="55"/>
      <c r="H31" s="55"/>
      <c r="I31" s="64"/>
      <c r="J31" s="64"/>
      <c r="K31" s="64"/>
      <c r="L31" s="624" t="s">
        <v>146</v>
      </c>
      <c r="M31" s="624" t="s">
        <v>304</v>
      </c>
      <c r="N31" s="624" t="s">
        <v>305</v>
      </c>
      <c r="O31" s="626" t="s">
        <v>15</v>
      </c>
      <c r="P31" s="626" t="s">
        <v>15</v>
      </c>
      <c r="Q31" s="624"/>
      <c r="R31" s="624">
        <v>4</v>
      </c>
      <c r="S31" s="1"/>
      <c r="T31" s="1"/>
      <c r="U31" s="1"/>
      <c r="V31" s="1"/>
      <c r="W31" s="1"/>
      <c r="X31" s="1"/>
      <c r="Y31" s="1"/>
    </row>
    <row r="32" spans="1:25" s="2" customFormat="1" ht="26.25" customHeight="1">
      <c r="A32" s="701" t="s">
        <v>523</v>
      </c>
      <c r="B32" s="702"/>
      <c r="C32" s="702"/>
      <c r="D32" s="702"/>
      <c r="E32" s="703"/>
      <c r="F32" s="110"/>
      <c r="G32" s="55"/>
      <c r="H32" s="55"/>
      <c r="I32" s="64"/>
      <c r="J32" s="64"/>
      <c r="K32" s="64"/>
      <c r="L32" s="624" t="s">
        <v>147</v>
      </c>
      <c r="M32" s="624" t="s">
        <v>300</v>
      </c>
      <c r="N32" s="624" t="s">
        <v>305</v>
      </c>
      <c r="O32" s="624" t="s">
        <v>304</v>
      </c>
      <c r="P32" s="624" t="s">
        <v>305</v>
      </c>
      <c r="Q32" s="624"/>
      <c r="R32" s="624">
        <v>7</v>
      </c>
      <c r="S32" s="1"/>
      <c r="T32" s="1"/>
      <c r="U32" s="1"/>
      <c r="V32" s="1"/>
      <c r="W32" s="1"/>
      <c r="X32" s="1"/>
      <c r="Y32" s="1"/>
    </row>
    <row r="33" spans="1:25" s="2" customFormat="1" ht="48.75" customHeight="1">
      <c r="A33" s="701" t="s">
        <v>524</v>
      </c>
      <c r="B33" s="702"/>
      <c r="C33" s="702"/>
      <c r="D33" s="702"/>
      <c r="E33" s="703"/>
      <c r="F33" s="110"/>
      <c r="G33" s="55"/>
      <c r="H33" s="55"/>
      <c r="I33" s="64"/>
      <c r="J33" s="64"/>
      <c r="K33" s="64"/>
      <c r="L33" s="624" t="s">
        <v>148</v>
      </c>
      <c r="M33" s="624" t="s">
        <v>300</v>
      </c>
      <c r="N33" s="624" t="s">
        <v>303</v>
      </c>
      <c r="O33" s="626" t="s">
        <v>15</v>
      </c>
      <c r="P33" s="626" t="s">
        <v>15</v>
      </c>
      <c r="Q33" s="627"/>
      <c r="R33" s="624">
        <v>1</v>
      </c>
      <c r="S33" s="1"/>
      <c r="T33" s="1"/>
      <c r="U33" s="1"/>
      <c r="V33"/>
      <c r="W33"/>
      <c r="X33"/>
      <c r="Y33"/>
    </row>
    <row r="34" spans="1:25" s="2" customFormat="1" ht="26.25" customHeight="1">
      <c r="A34" s="701" t="s">
        <v>525</v>
      </c>
      <c r="B34" s="702"/>
      <c r="C34" s="702"/>
      <c r="D34" s="702"/>
      <c r="E34" s="703"/>
      <c r="F34" s="110"/>
      <c r="G34" s="55"/>
      <c r="H34" s="55"/>
      <c r="I34" s="64"/>
      <c r="J34" s="64"/>
      <c r="K34" s="64"/>
      <c r="L34" s="624" t="s">
        <v>149</v>
      </c>
      <c r="M34" s="624" t="s">
        <v>300</v>
      </c>
      <c r="N34" s="624" t="s">
        <v>303</v>
      </c>
      <c r="O34" s="626" t="s">
        <v>15</v>
      </c>
      <c r="P34" s="626" t="s">
        <v>15</v>
      </c>
      <c r="Q34" s="624"/>
      <c r="R34" s="624">
        <v>1</v>
      </c>
      <c r="S34" s="1"/>
      <c r="T34" s="1"/>
      <c r="U34" s="1"/>
      <c r="V34"/>
      <c r="W34"/>
      <c r="X34"/>
      <c r="Y34"/>
    </row>
    <row r="35" spans="1:25" s="2" customFormat="1" ht="24.75" customHeight="1">
      <c r="A35" s="713" t="s">
        <v>526</v>
      </c>
      <c r="B35" s="714"/>
      <c r="C35" s="714"/>
      <c r="D35" s="714"/>
      <c r="E35" s="715"/>
      <c r="F35" s="112"/>
      <c r="G35" s="55"/>
      <c r="H35" s="55"/>
      <c r="I35" s="64"/>
      <c r="J35" s="64"/>
      <c r="K35" s="64"/>
      <c r="L35" s="624" t="s">
        <v>150</v>
      </c>
      <c r="M35" s="624" t="s">
        <v>300</v>
      </c>
      <c r="N35" s="624" t="s">
        <v>302</v>
      </c>
      <c r="O35" s="624" t="s">
        <v>304</v>
      </c>
      <c r="P35" s="624" t="s">
        <v>305</v>
      </c>
      <c r="Q35" s="624"/>
      <c r="R35" s="624">
        <v>7</v>
      </c>
      <c r="S35" s="1"/>
      <c r="T35" s="1"/>
      <c r="U35" s="1"/>
      <c r="V35" s="1"/>
      <c r="W35" s="1"/>
      <c r="X35" s="1"/>
      <c r="Y35" s="1"/>
    </row>
    <row r="36" spans="1:25" s="2" customFormat="1" ht="38.25" customHeight="1">
      <c r="A36" s="701" t="s">
        <v>527</v>
      </c>
      <c r="B36" s="702"/>
      <c r="C36" s="702"/>
      <c r="D36" s="702"/>
      <c r="E36" s="703"/>
      <c r="F36" s="110"/>
      <c r="G36" s="55"/>
      <c r="H36" s="55"/>
      <c r="I36" s="64"/>
      <c r="J36" s="64"/>
      <c r="K36" s="64"/>
      <c r="L36" s="624" t="s">
        <v>151</v>
      </c>
      <c r="M36" s="624" t="s">
        <v>533</v>
      </c>
      <c r="N36" s="624" t="s">
        <v>302</v>
      </c>
      <c r="O36" s="626" t="s">
        <v>15</v>
      </c>
      <c r="P36" s="626" t="s">
        <v>15</v>
      </c>
      <c r="Q36" s="624"/>
      <c r="R36" s="624">
        <v>2</v>
      </c>
      <c r="S36" s="1"/>
      <c r="T36" s="1"/>
      <c r="U36" s="1"/>
      <c r="V36" s="1"/>
      <c r="W36" s="1"/>
      <c r="X36" s="1"/>
      <c r="Y36" s="1"/>
    </row>
    <row r="37" spans="1:25" s="2" customFormat="1" ht="18.75">
      <c r="A37" s="701" t="s">
        <v>528</v>
      </c>
      <c r="B37" s="702"/>
      <c r="C37" s="702"/>
      <c r="D37" s="702"/>
      <c r="E37" s="703"/>
      <c r="F37" s="110"/>
      <c r="G37" s="55"/>
      <c r="H37" s="55"/>
      <c r="I37" s="64"/>
      <c r="J37" s="64"/>
      <c r="K37" s="64"/>
      <c r="L37" s="624" t="s">
        <v>152</v>
      </c>
      <c r="M37" s="624" t="s">
        <v>300</v>
      </c>
      <c r="N37" s="624" t="s">
        <v>305</v>
      </c>
      <c r="O37" s="626" t="s">
        <v>15</v>
      </c>
      <c r="P37" s="626" t="s">
        <v>15</v>
      </c>
      <c r="Q37" s="624"/>
      <c r="R37" s="624">
        <v>1</v>
      </c>
      <c r="S37" s="1"/>
      <c r="T37" s="1"/>
      <c r="U37" s="1"/>
      <c r="V37" s="1"/>
      <c r="W37" s="1"/>
      <c r="X37" s="1"/>
      <c r="Y37" s="1"/>
    </row>
    <row r="38" spans="1:25" s="2" customFormat="1" ht="18.75">
      <c r="A38" s="831" t="s">
        <v>529</v>
      </c>
      <c r="B38" s="832"/>
      <c r="C38" s="832"/>
      <c r="D38" s="832"/>
      <c r="E38" s="833"/>
      <c r="F38" s="159"/>
      <c r="G38" s="55"/>
      <c r="H38" s="55"/>
      <c r="I38" s="64"/>
      <c r="J38" s="64"/>
      <c r="K38" s="64"/>
      <c r="L38" s="624" t="s">
        <v>153</v>
      </c>
      <c r="M38" s="624" t="s">
        <v>300</v>
      </c>
      <c r="N38" s="624" t="s">
        <v>302</v>
      </c>
      <c r="O38" s="624" t="s">
        <v>304</v>
      </c>
      <c r="P38" s="624" t="s">
        <v>301</v>
      </c>
      <c r="Q38" s="624"/>
      <c r="R38" s="624">
        <v>7</v>
      </c>
      <c r="S38" s="1"/>
      <c r="T38" s="1"/>
      <c r="U38" s="1"/>
      <c r="V38" s="1"/>
      <c r="W38" s="1"/>
      <c r="X38" s="1"/>
      <c r="Y38" s="1"/>
    </row>
    <row r="39" spans="1:25" s="2" customFormat="1" ht="18.75">
      <c r="A39" s="831" t="s">
        <v>530</v>
      </c>
      <c r="B39" s="832"/>
      <c r="C39" s="832"/>
      <c r="D39" s="832"/>
      <c r="E39" s="833"/>
      <c r="F39" s="159"/>
      <c r="G39" s="55"/>
      <c r="H39" s="55"/>
      <c r="I39" s="64"/>
      <c r="J39" s="64"/>
      <c r="K39" s="64"/>
      <c r="L39" s="624" t="s">
        <v>154</v>
      </c>
      <c r="M39" s="624" t="s">
        <v>533</v>
      </c>
      <c r="N39" s="624" t="s">
        <v>302</v>
      </c>
      <c r="O39" s="626" t="s">
        <v>15</v>
      </c>
      <c r="P39" s="626" t="s">
        <v>15</v>
      </c>
      <c r="Q39" s="624"/>
      <c r="R39" s="624">
        <v>2</v>
      </c>
      <c r="S39" s="1"/>
      <c r="T39" s="1"/>
      <c r="U39" s="1"/>
      <c r="V39" s="1"/>
      <c r="W39" s="1"/>
      <c r="X39" s="1"/>
      <c r="Y39" s="1"/>
    </row>
    <row r="40" spans="1:25" s="2" customFormat="1" ht="41.25" customHeight="1">
      <c r="A40" s="834" t="s">
        <v>531</v>
      </c>
      <c r="B40" s="835"/>
      <c r="C40" s="835"/>
      <c r="D40" s="835"/>
      <c r="E40" s="836"/>
      <c r="F40" s="159"/>
      <c r="G40" s="55"/>
      <c r="H40" s="55"/>
      <c r="I40" s="64"/>
      <c r="J40" s="64"/>
      <c r="K40" s="64"/>
      <c r="L40" s="624" t="s">
        <v>155</v>
      </c>
      <c r="M40" s="624" t="s">
        <v>507</v>
      </c>
      <c r="N40" s="624" t="s">
        <v>302</v>
      </c>
      <c r="O40" s="624"/>
      <c r="P40" s="624"/>
      <c r="Q40" s="627"/>
      <c r="R40" s="624">
        <v>5</v>
      </c>
      <c r="S40" s="1"/>
      <c r="T40" s="1"/>
      <c r="U40" s="1"/>
      <c r="V40" s="1"/>
      <c r="W40" s="1"/>
      <c r="X40" s="1"/>
      <c r="Y40" s="1"/>
    </row>
    <row r="41" spans="1:25" s="2" customFormat="1" ht="14.25" customHeight="1">
      <c r="A41" s="837" t="s">
        <v>16</v>
      </c>
      <c r="B41" s="837"/>
      <c r="C41" s="837"/>
      <c r="D41" s="837"/>
      <c r="E41" s="837"/>
      <c r="F41" s="444"/>
      <c r="G41" s="36"/>
      <c r="H41" s="36"/>
      <c r="I41" s="64"/>
      <c r="J41" s="64"/>
      <c r="K41" s="64"/>
      <c r="L41" s="624" t="s">
        <v>156</v>
      </c>
      <c r="M41" s="624" t="s">
        <v>300</v>
      </c>
      <c r="N41" s="624" t="s">
        <v>303</v>
      </c>
      <c r="O41" s="624" t="s">
        <v>304</v>
      </c>
      <c r="P41" s="624" t="s">
        <v>303</v>
      </c>
      <c r="Q41" s="624"/>
      <c r="R41" s="624">
        <v>7</v>
      </c>
      <c r="S41" s="1"/>
      <c r="T41" s="1"/>
      <c r="U41" s="1"/>
      <c r="V41" s="1"/>
      <c r="W41" s="1"/>
      <c r="X41" s="1"/>
      <c r="Y41" s="1"/>
    </row>
    <row r="42" spans="1:25" s="2" customFormat="1" ht="14.25" customHeight="1">
      <c r="A42" s="838" t="s">
        <v>535</v>
      </c>
      <c r="B42" s="839"/>
      <c r="C42" s="839"/>
      <c r="D42" s="839"/>
      <c r="E42" s="840"/>
      <c r="F42" s="444"/>
      <c r="G42" s="36"/>
      <c r="H42" s="36"/>
      <c r="I42" s="64"/>
      <c r="J42" s="64"/>
      <c r="K42" s="64"/>
      <c r="L42" s="624" t="s">
        <v>332</v>
      </c>
      <c r="M42" s="624" t="s">
        <v>533</v>
      </c>
      <c r="N42" s="624" t="s">
        <v>302</v>
      </c>
      <c r="O42" s="626" t="s">
        <v>15</v>
      </c>
      <c r="P42" s="626" t="s">
        <v>15</v>
      </c>
      <c r="Q42" s="624"/>
      <c r="R42" s="624">
        <v>2</v>
      </c>
      <c r="S42" s="1"/>
      <c r="T42" s="1"/>
      <c r="U42" s="1"/>
      <c r="V42" s="1"/>
      <c r="W42" s="1"/>
      <c r="X42" s="1"/>
      <c r="Y42" s="1"/>
    </row>
    <row r="43" spans="1:25" s="2" customFormat="1" ht="14.25" customHeight="1">
      <c r="A43" s="841"/>
      <c r="B43" s="842"/>
      <c r="C43" s="842"/>
      <c r="D43" s="842"/>
      <c r="E43" s="843"/>
      <c r="F43" s="444"/>
      <c r="G43" s="36"/>
      <c r="H43" s="36"/>
      <c r="I43" s="64"/>
      <c r="J43" s="64"/>
      <c r="K43" s="64"/>
      <c r="L43" s="624" t="s">
        <v>157</v>
      </c>
      <c r="M43" s="624" t="s">
        <v>533</v>
      </c>
      <c r="N43" s="624" t="s">
        <v>302</v>
      </c>
      <c r="O43" s="626" t="s">
        <v>15</v>
      </c>
      <c r="P43" s="626" t="s">
        <v>15</v>
      </c>
      <c r="Q43" s="624"/>
      <c r="R43" s="624">
        <v>2</v>
      </c>
      <c r="S43" s="1"/>
      <c r="T43" s="1"/>
      <c r="U43" s="1"/>
      <c r="V43" s="1"/>
      <c r="W43" s="1"/>
      <c r="X43" s="1"/>
      <c r="Y43" s="1"/>
    </row>
    <row r="44" spans="1:25" s="2" customFormat="1" ht="14.25" customHeight="1">
      <c r="A44" s="841"/>
      <c r="B44" s="842"/>
      <c r="C44" s="842"/>
      <c r="D44" s="842"/>
      <c r="E44" s="843"/>
      <c r="F44" s="444"/>
      <c r="G44" s="36"/>
      <c r="H44" s="36"/>
      <c r="I44" s="64"/>
      <c r="J44" s="64"/>
      <c r="K44" s="64"/>
      <c r="L44" s="624" t="s">
        <v>158</v>
      </c>
      <c r="M44" s="624" t="s">
        <v>533</v>
      </c>
      <c r="N44" s="624" t="s">
        <v>302</v>
      </c>
      <c r="O44" s="626" t="s">
        <v>15</v>
      </c>
      <c r="P44" s="626" t="s">
        <v>15</v>
      </c>
      <c r="Q44" s="624"/>
      <c r="R44" s="624">
        <v>2</v>
      </c>
      <c r="S44" s="1"/>
      <c r="T44" s="1"/>
      <c r="U44" s="1"/>
      <c r="V44" s="1"/>
      <c r="W44" s="1"/>
      <c r="X44" s="1"/>
      <c r="Y44" s="1"/>
    </row>
    <row r="45" spans="1:25" s="2" customFormat="1" ht="14.25" customHeight="1">
      <c r="A45" s="841"/>
      <c r="B45" s="842"/>
      <c r="C45" s="842"/>
      <c r="D45" s="842"/>
      <c r="E45" s="843"/>
      <c r="F45" s="444"/>
      <c r="G45" s="36"/>
      <c r="H45" s="36"/>
      <c r="I45" s="64"/>
      <c r="J45" s="64"/>
      <c r="K45" s="64"/>
      <c r="L45" s="624" t="s">
        <v>159</v>
      </c>
      <c r="M45" s="624" t="s">
        <v>300</v>
      </c>
      <c r="N45" s="624" t="s">
        <v>302</v>
      </c>
      <c r="O45" s="626" t="s">
        <v>15</v>
      </c>
      <c r="P45" s="626" t="s">
        <v>15</v>
      </c>
      <c r="Q45" s="624"/>
      <c r="R45" s="624">
        <v>1</v>
      </c>
      <c r="S45" s="1"/>
      <c r="T45" s="1"/>
      <c r="U45" s="1"/>
      <c r="V45" s="1"/>
      <c r="W45" s="1"/>
      <c r="X45" s="1"/>
      <c r="Y45" s="1"/>
    </row>
    <row r="46" spans="1:25" s="2" customFormat="1" ht="14.25" customHeight="1">
      <c r="A46" s="841"/>
      <c r="B46" s="842"/>
      <c r="C46" s="842"/>
      <c r="D46" s="842"/>
      <c r="E46" s="843"/>
      <c r="F46" s="444"/>
      <c r="G46" s="36"/>
      <c r="H46" s="36"/>
      <c r="I46" s="64"/>
      <c r="J46" s="64"/>
      <c r="K46" s="64"/>
      <c r="L46" s="624" t="s">
        <v>160</v>
      </c>
      <c r="M46" s="624" t="s">
        <v>300</v>
      </c>
      <c r="N46" s="624" t="s">
        <v>302</v>
      </c>
      <c r="O46" s="624" t="s">
        <v>304</v>
      </c>
      <c r="P46" s="624" t="s">
        <v>301</v>
      </c>
      <c r="Q46" s="624"/>
      <c r="R46" s="624">
        <v>7</v>
      </c>
      <c r="S46" s="1"/>
      <c r="T46" s="1"/>
      <c r="U46" s="1"/>
      <c r="V46" s="1"/>
      <c r="W46" s="1"/>
      <c r="X46" s="1"/>
      <c r="Y46" s="1"/>
    </row>
    <row r="47" spans="1:25" s="2" customFormat="1" ht="14.25" customHeight="1">
      <c r="A47" s="841"/>
      <c r="B47" s="842"/>
      <c r="C47" s="842"/>
      <c r="D47" s="842"/>
      <c r="E47" s="843"/>
      <c r="F47" s="111"/>
      <c r="G47" s="36"/>
      <c r="H47" s="36"/>
      <c r="I47" s="64"/>
      <c r="J47" s="64"/>
      <c r="K47" s="64"/>
      <c r="L47" s="624" t="s">
        <v>161</v>
      </c>
      <c r="M47" s="624" t="s">
        <v>304</v>
      </c>
      <c r="N47" s="624" t="s">
        <v>301</v>
      </c>
      <c r="O47" s="626" t="s">
        <v>15</v>
      </c>
      <c r="P47" s="626" t="s">
        <v>15</v>
      </c>
      <c r="Q47" s="624"/>
      <c r="R47" s="624">
        <v>4</v>
      </c>
      <c r="S47" s="1"/>
      <c r="T47" s="1"/>
      <c r="U47" s="1"/>
      <c r="V47" s="1"/>
      <c r="W47" s="1"/>
      <c r="X47" s="1"/>
      <c r="Y47" s="1"/>
    </row>
    <row r="48" spans="1:25" s="2" customFormat="1" ht="15.75">
      <c r="A48" s="841"/>
      <c r="B48" s="842"/>
      <c r="C48" s="842"/>
      <c r="D48" s="842"/>
      <c r="E48" s="843"/>
      <c r="F48" s="113"/>
      <c r="G48" s="29"/>
      <c r="H48" s="56"/>
      <c r="I48" s="64"/>
      <c r="J48" s="64"/>
      <c r="K48" s="64"/>
      <c r="L48" s="624" t="s">
        <v>162</v>
      </c>
      <c r="M48" s="624" t="s">
        <v>300</v>
      </c>
      <c r="N48" s="624" t="s">
        <v>301</v>
      </c>
      <c r="O48" s="626" t="s">
        <v>15</v>
      </c>
      <c r="P48" s="626" t="s">
        <v>15</v>
      </c>
      <c r="Q48" s="624"/>
      <c r="R48" s="624">
        <v>1</v>
      </c>
      <c r="S48" s="1"/>
      <c r="T48" s="1"/>
      <c r="U48" s="1"/>
      <c r="V48" s="1"/>
      <c r="W48" s="1"/>
      <c r="X48" s="1"/>
      <c r="Y48" s="1"/>
    </row>
    <row r="49" spans="1:25" s="2" customFormat="1" ht="15.75">
      <c r="A49" s="841"/>
      <c r="B49" s="842"/>
      <c r="C49" s="842"/>
      <c r="D49" s="842"/>
      <c r="E49" s="843"/>
      <c r="F49" s="109"/>
      <c r="G49" s="53"/>
      <c r="H49" s="54"/>
      <c r="I49" s="64"/>
      <c r="J49" s="64"/>
      <c r="K49" s="64"/>
      <c r="L49" s="624" t="s">
        <v>163</v>
      </c>
      <c r="M49" s="624" t="s">
        <v>533</v>
      </c>
      <c r="N49" s="624" t="s">
        <v>302</v>
      </c>
      <c r="O49" s="626" t="s">
        <v>15</v>
      </c>
      <c r="P49" s="626" t="s">
        <v>15</v>
      </c>
      <c r="Q49" s="624"/>
      <c r="R49" s="624">
        <v>2</v>
      </c>
      <c r="S49" s="1"/>
      <c r="T49" s="1"/>
      <c r="U49" s="1"/>
      <c r="V49" s="1"/>
      <c r="W49" s="1"/>
      <c r="X49" s="1"/>
      <c r="Y49" s="1"/>
    </row>
    <row r="50" spans="1:25" s="2" customFormat="1" ht="47.25" customHeight="1">
      <c r="A50" s="841"/>
      <c r="B50" s="842"/>
      <c r="C50" s="842"/>
      <c r="D50" s="842"/>
      <c r="E50" s="843"/>
      <c r="F50" s="157"/>
      <c r="G50" s="158"/>
      <c r="H50" s="158"/>
      <c r="I50" s="64"/>
      <c r="J50" s="64"/>
      <c r="K50" s="64"/>
      <c r="L50" s="624" t="s">
        <v>164</v>
      </c>
      <c r="M50" s="624" t="s">
        <v>300</v>
      </c>
      <c r="N50" s="624" t="s">
        <v>301</v>
      </c>
      <c r="O50" s="624" t="s">
        <v>304</v>
      </c>
      <c r="P50" s="624" t="s">
        <v>302</v>
      </c>
      <c r="Q50" s="624"/>
      <c r="R50" s="624">
        <v>7</v>
      </c>
      <c r="S50" s="1"/>
      <c r="T50" s="1"/>
      <c r="U50" s="1"/>
      <c r="V50" s="1"/>
      <c r="W50" s="1"/>
      <c r="X50" s="1"/>
      <c r="Y50" s="1"/>
    </row>
    <row r="51" spans="1:25" s="2" customFormat="1" ht="15.75">
      <c r="A51" s="844"/>
      <c r="B51" s="845"/>
      <c r="C51" s="845"/>
      <c r="D51" s="845"/>
      <c r="E51" s="846"/>
      <c r="F51" s="113"/>
      <c r="G51" s="29"/>
      <c r="H51" s="56"/>
      <c r="I51" s="64"/>
      <c r="J51" s="64"/>
      <c r="K51" s="64"/>
      <c r="L51" s="624" t="s">
        <v>165</v>
      </c>
      <c r="M51" s="624" t="s">
        <v>533</v>
      </c>
      <c r="N51" s="624" t="s">
        <v>302</v>
      </c>
      <c r="O51" s="626" t="s">
        <v>15</v>
      </c>
      <c r="P51" s="626" t="s">
        <v>15</v>
      </c>
      <c r="Q51" s="624"/>
      <c r="R51" s="624">
        <v>2</v>
      </c>
      <c r="S51" s="1"/>
      <c r="T51" s="1"/>
      <c r="U51" s="1"/>
      <c r="V51" s="1"/>
      <c r="W51" s="1"/>
      <c r="X51" s="1"/>
      <c r="Y51" s="1"/>
    </row>
    <row r="52" spans="1:25" s="2" customFormat="1" ht="398.25" customHeight="1">
      <c r="A52" s="847" t="s">
        <v>13</v>
      </c>
      <c r="B52" s="847"/>
      <c r="C52" s="847"/>
      <c r="D52" s="847"/>
      <c r="E52" s="847"/>
      <c r="F52" s="445"/>
      <c r="G52" s="28"/>
      <c r="H52" s="28"/>
      <c r="I52" s="64"/>
      <c r="J52" s="64"/>
      <c r="K52" s="64"/>
      <c r="L52" s="624" t="s">
        <v>166</v>
      </c>
      <c r="M52" s="624" t="s">
        <v>533</v>
      </c>
      <c r="N52" s="624" t="s">
        <v>302</v>
      </c>
      <c r="O52" s="626" t="s">
        <v>15</v>
      </c>
      <c r="P52" s="626" t="s">
        <v>15</v>
      </c>
      <c r="Q52" s="624"/>
      <c r="R52" s="624">
        <v>2</v>
      </c>
      <c r="S52" s="1"/>
      <c r="T52" s="1"/>
      <c r="U52" s="1"/>
      <c r="V52" s="1"/>
      <c r="W52" s="1"/>
      <c r="X52" s="1"/>
      <c r="Y52" s="1"/>
    </row>
    <row r="53" spans="1:25" s="2" customFormat="1" ht="15.75">
      <c r="A53" s="465" t="s">
        <v>56</v>
      </c>
      <c r="B53" s="466"/>
      <c r="C53" s="467"/>
      <c r="D53" s="462"/>
      <c r="E53" s="462"/>
      <c r="F53" s="162"/>
      <c r="G53" s="163"/>
      <c r="H53" s="164"/>
      <c r="I53" s="64"/>
      <c r="J53" s="64"/>
      <c r="K53" s="64"/>
      <c r="L53" s="624" t="s">
        <v>167</v>
      </c>
      <c r="M53" s="624" t="s">
        <v>300</v>
      </c>
      <c r="N53" s="624" t="s">
        <v>302</v>
      </c>
      <c r="O53" s="624" t="s">
        <v>304</v>
      </c>
      <c r="P53" s="624" t="s">
        <v>303</v>
      </c>
      <c r="Q53" s="624"/>
      <c r="R53" s="624">
        <v>7</v>
      </c>
      <c r="S53" s="1"/>
      <c r="T53" s="1"/>
      <c r="U53" s="1"/>
      <c r="V53" s="1"/>
      <c r="W53" s="1"/>
      <c r="X53" s="1"/>
      <c r="Y53" s="1"/>
    </row>
    <row r="54" spans="1:25" s="2" customFormat="1" ht="15.75">
      <c r="A54" s="468" t="s">
        <v>57</v>
      </c>
      <c r="B54" s="463"/>
      <c r="C54" s="467"/>
      <c r="D54" s="462"/>
      <c r="E54" s="462"/>
      <c r="F54" s="162"/>
      <c r="G54" s="163"/>
      <c r="H54" s="164"/>
      <c r="I54" s="64"/>
      <c r="J54" s="64"/>
      <c r="K54" s="64"/>
      <c r="L54" s="624" t="s">
        <v>168</v>
      </c>
      <c r="M54" s="624" t="s">
        <v>300</v>
      </c>
      <c r="N54" s="624" t="s">
        <v>301</v>
      </c>
      <c r="O54" s="626" t="s">
        <v>15</v>
      </c>
      <c r="P54" s="626" t="s">
        <v>15</v>
      </c>
      <c r="Q54" s="624"/>
      <c r="R54" s="624">
        <v>1</v>
      </c>
      <c r="S54" s="1"/>
      <c r="T54" s="1"/>
      <c r="U54" s="1"/>
      <c r="V54" s="1"/>
      <c r="W54" s="1"/>
      <c r="X54" s="1"/>
      <c r="Y54" s="1"/>
    </row>
    <row r="55" spans="1:25" s="2" customFormat="1" ht="15.75">
      <c r="A55" s="466" t="s">
        <v>58</v>
      </c>
      <c r="B55" s="466"/>
      <c r="C55" s="467"/>
      <c r="D55" s="462"/>
      <c r="E55" s="462"/>
      <c r="F55" s="162"/>
      <c r="G55" s="163"/>
      <c r="H55" s="164"/>
      <c r="I55" s="64"/>
      <c r="J55" s="64"/>
      <c r="K55" s="64"/>
      <c r="L55" s="624" t="s">
        <v>169</v>
      </c>
      <c r="M55" s="624" t="s">
        <v>533</v>
      </c>
      <c r="N55" s="624" t="s">
        <v>302</v>
      </c>
      <c r="O55" s="626" t="s">
        <v>15</v>
      </c>
      <c r="P55" s="626" t="s">
        <v>15</v>
      </c>
      <c r="Q55" s="624"/>
      <c r="R55" s="624">
        <v>2</v>
      </c>
      <c r="S55" s="1"/>
      <c r="T55" s="1"/>
      <c r="U55" s="1"/>
      <c r="V55" s="1"/>
      <c r="W55" s="1"/>
      <c r="X55" s="1"/>
      <c r="Y55" s="1"/>
    </row>
    <row r="56" spans="1:25" s="2" customFormat="1" ht="258" customHeight="1">
      <c r="A56" s="464"/>
      <c r="B56" s="466"/>
      <c r="C56" s="467"/>
      <c r="D56" s="462"/>
      <c r="E56" s="462"/>
      <c r="F56" s="162"/>
      <c r="G56" s="163"/>
      <c r="H56" s="164"/>
      <c r="I56" s="64"/>
      <c r="J56" s="64"/>
      <c r="K56" s="64"/>
      <c r="L56" s="624" t="s">
        <v>170</v>
      </c>
      <c r="M56" s="624" t="s">
        <v>533</v>
      </c>
      <c r="N56" s="624" t="s">
        <v>302</v>
      </c>
      <c r="O56" s="626" t="s">
        <v>15</v>
      </c>
      <c r="P56" s="626" t="s">
        <v>15</v>
      </c>
      <c r="Q56" s="624"/>
      <c r="R56" s="624">
        <v>2</v>
      </c>
      <c r="S56" s="1"/>
      <c r="T56" s="1"/>
      <c r="U56" s="1"/>
      <c r="V56" s="1"/>
      <c r="W56" s="1"/>
      <c r="X56" s="1"/>
      <c r="Y56" s="1"/>
    </row>
    <row r="57" spans="1:25" s="2" customFormat="1" ht="18" customHeight="1">
      <c r="A57" s="521" t="s">
        <v>9</v>
      </c>
      <c r="B57" s="522"/>
      <c r="C57" s="523"/>
      <c r="D57" s="524"/>
      <c r="E57" s="525" t="str">
        <f>FacilityName</f>
        <v>Select Facility</v>
      </c>
      <c r="F57" s="114" t="str">
        <f>FacilityName</f>
        <v>Select Facility</v>
      </c>
      <c r="G57" s="163"/>
      <c r="H57" s="164"/>
      <c r="I57" s="64"/>
      <c r="J57" s="64"/>
      <c r="K57" s="64"/>
      <c r="L57" s="624" t="s">
        <v>171</v>
      </c>
      <c r="M57" s="624" t="s">
        <v>533</v>
      </c>
      <c r="N57" s="624" t="s">
        <v>302</v>
      </c>
      <c r="O57" s="626" t="s">
        <v>15</v>
      </c>
      <c r="P57" s="626" t="s">
        <v>15</v>
      </c>
      <c r="Q57" s="624"/>
      <c r="R57" s="624">
        <v>2</v>
      </c>
      <c r="S57" s="1"/>
      <c r="T57" s="1"/>
      <c r="U57" s="1"/>
      <c r="V57" s="1"/>
      <c r="W57" s="1"/>
      <c r="X57" s="1"/>
      <c r="Y57" s="1"/>
    </row>
    <row r="58" spans="1:25" ht="15.75">
      <c r="A58" s="634" t="s">
        <v>10</v>
      </c>
      <c r="B58" s="635"/>
      <c r="C58" s="635"/>
      <c r="D58" s="635"/>
      <c r="E58" s="636"/>
      <c r="F58" s="144"/>
      <c r="G58" s="155"/>
      <c r="H58" s="156"/>
      <c r="I58" s="64"/>
      <c r="J58" s="64"/>
      <c r="K58" s="64"/>
      <c r="L58" s="624" t="s">
        <v>172</v>
      </c>
      <c r="M58" s="624" t="s">
        <v>300</v>
      </c>
      <c r="N58" s="624" t="s">
        <v>302</v>
      </c>
      <c r="O58" s="626" t="s">
        <v>15</v>
      </c>
      <c r="P58" s="626" t="s">
        <v>15</v>
      </c>
      <c r="Q58" s="624"/>
      <c r="R58" s="624">
        <v>1</v>
      </c>
      <c r="S58" s="1"/>
      <c r="T58" s="1"/>
      <c r="U58" s="1"/>
      <c r="V58" s="1"/>
      <c r="W58" s="1"/>
      <c r="X58" s="1"/>
      <c r="Y58" s="1"/>
    </row>
    <row r="59" spans="1:25" ht="15.75">
      <c r="A59" s="460" t="s">
        <v>11</v>
      </c>
      <c r="B59" s="459"/>
      <c r="C59" s="459"/>
      <c r="D59" s="166"/>
      <c r="E59" s="458" t="s">
        <v>393</v>
      </c>
      <c r="F59" s="115" t="s">
        <v>12</v>
      </c>
      <c r="G59" s="155"/>
      <c r="H59" s="156"/>
      <c r="I59" s="64"/>
      <c r="J59" s="64"/>
      <c r="K59" s="64"/>
      <c r="L59" s="624" t="s">
        <v>173</v>
      </c>
      <c r="M59" s="624" t="s">
        <v>300</v>
      </c>
      <c r="N59" s="624" t="s">
        <v>301</v>
      </c>
      <c r="O59" s="626" t="s">
        <v>15</v>
      </c>
      <c r="P59" s="626" t="s">
        <v>15</v>
      </c>
      <c r="Q59" s="624"/>
      <c r="R59" s="624">
        <v>1</v>
      </c>
      <c r="S59" s="1"/>
      <c r="T59" s="1"/>
      <c r="U59" s="1"/>
      <c r="V59" s="1"/>
      <c r="W59" s="1"/>
      <c r="X59" s="1"/>
      <c r="Y59" s="1"/>
    </row>
    <row r="60" spans="1:25" ht="15.75">
      <c r="A60" s="25"/>
      <c r="B60" s="167"/>
      <c r="C60" s="167"/>
      <c r="D60" s="526"/>
      <c r="E60" s="527" t="s">
        <v>394</v>
      </c>
      <c r="F60" s="168"/>
      <c r="G60" s="155"/>
      <c r="H60" s="156"/>
      <c r="I60" s="64"/>
      <c r="J60" s="64"/>
      <c r="K60" s="64"/>
      <c r="L60" s="624" t="s">
        <v>174</v>
      </c>
      <c r="M60" s="624" t="s">
        <v>300</v>
      </c>
      <c r="N60" s="624" t="s">
        <v>305</v>
      </c>
      <c r="O60" s="626" t="s">
        <v>15</v>
      </c>
      <c r="P60" s="626" t="s">
        <v>15</v>
      </c>
      <c r="Q60" s="624"/>
      <c r="R60" s="624">
        <v>1</v>
      </c>
      <c r="S60" s="1"/>
      <c r="T60" s="1"/>
      <c r="U60" s="1"/>
      <c r="V60" s="1"/>
      <c r="W60" s="1"/>
      <c r="X60" s="1"/>
      <c r="Y60" s="1"/>
    </row>
    <row r="61" spans="1:25" ht="29.25" customHeight="1">
      <c r="A61" s="707" t="s">
        <v>341</v>
      </c>
      <c r="B61" s="708"/>
      <c r="C61" s="708"/>
      <c r="D61" s="709"/>
      <c r="E61" s="520">
        <v>0</v>
      </c>
      <c r="F61" s="169">
        <f>E61</f>
        <v>0</v>
      </c>
      <c r="G61" s="155"/>
      <c r="H61" s="156"/>
      <c r="I61" s="64"/>
      <c r="J61" s="64"/>
      <c r="K61" s="64"/>
      <c r="L61" s="624" t="s">
        <v>175</v>
      </c>
      <c r="M61" s="624" t="s">
        <v>300</v>
      </c>
      <c r="N61" s="624" t="s">
        <v>301</v>
      </c>
      <c r="O61" s="624" t="s">
        <v>304</v>
      </c>
      <c r="P61" s="624" t="s">
        <v>302</v>
      </c>
      <c r="Q61" s="624"/>
      <c r="R61" s="624">
        <v>7</v>
      </c>
      <c r="S61" s="1"/>
      <c r="T61" s="1"/>
      <c r="U61" s="1"/>
      <c r="V61" s="1"/>
      <c r="W61" s="1"/>
      <c r="X61" s="1"/>
      <c r="Y61" s="1"/>
    </row>
    <row r="62" spans="1:25" ht="32.25" customHeight="1">
      <c r="A62" s="528"/>
      <c r="B62" s="529"/>
      <c r="C62" s="529"/>
      <c r="D62" s="529"/>
      <c r="E62" s="530" t="s">
        <v>35</v>
      </c>
      <c r="F62" s="170"/>
      <c r="G62" s="155"/>
      <c r="H62" s="156"/>
      <c r="I62" s="64"/>
      <c r="J62" s="64"/>
      <c r="K62" s="64"/>
      <c r="L62" s="624" t="s">
        <v>176</v>
      </c>
      <c r="M62" s="624" t="s">
        <v>533</v>
      </c>
      <c r="N62" s="624" t="s">
        <v>302</v>
      </c>
      <c r="O62" s="626" t="s">
        <v>15</v>
      </c>
      <c r="P62" s="626" t="s">
        <v>15</v>
      </c>
      <c r="Q62" s="624"/>
      <c r="R62" s="624">
        <v>2</v>
      </c>
      <c r="S62" s="1"/>
      <c r="T62" s="1"/>
      <c r="U62" s="1"/>
      <c r="V62" s="1"/>
      <c r="W62" s="1"/>
      <c r="X62" s="1"/>
      <c r="Y62" s="1"/>
    </row>
    <row r="63" spans="1:25" ht="25.5" customHeight="1">
      <c r="A63" s="710" t="s">
        <v>344</v>
      </c>
      <c r="B63" s="711"/>
      <c r="C63" s="711"/>
      <c r="D63" s="712"/>
      <c r="E63" s="89"/>
      <c r="F63" s="168">
        <f aca="true" t="shared" si="0" ref="F63:F68">IF(E63="Yes",1,0)</f>
        <v>0</v>
      </c>
      <c r="G63" s="155"/>
      <c r="H63" s="156"/>
      <c r="I63" s="64"/>
      <c r="J63" s="64"/>
      <c r="K63" s="64"/>
      <c r="L63" s="624" t="s">
        <v>177</v>
      </c>
      <c r="M63" s="624" t="s">
        <v>533</v>
      </c>
      <c r="N63" s="624" t="s">
        <v>302</v>
      </c>
      <c r="O63" s="626" t="s">
        <v>15</v>
      </c>
      <c r="P63" s="626" t="s">
        <v>15</v>
      </c>
      <c r="Q63" s="624"/>
      <c r="R63" s="624">
        <v>2</v>
      </c>
      <c r="S63" s="1"/>
      <c r="T63" s="1"/>
      <c r="U63" s="1"/>
      <c r="V63" s="1"/>
      <c r="W63" s="1"/>
      <c r="X63" s="1"/>
      <c r="Y63" s="1"/>
    </row>
    <row r="64" spans="1:25" ht="38.25" customHeight="1">
      <c r="A64" s="710" t="s">
        <v>342</v>
      </c>
      <c r="B64" s="711"/>
      <c r="C64" s="711"/>
      <c r="D64" s="712"/>
      <c r="E64" s="177"/>
      <c r="F64" s="168">
        <f t="shared" si="0"/>
        <v>0</v>
      </c>
      <c r="G64" s="155"/>
      <c r="H64" s="156"/>
      <c r="I64" s="64"/>
      <c r="J64" s="64"/>
      <c r="K64" s="64"/>
      <c r="L64" s="624" t="s">
        <v>178</v>
      </c>
      <c r="M64" s="624" t="s">
        <v>533</v>
      </c>
      <c r="N64" s="624" t="s">
        <v>302</v>
      </c>
      <c r="O64" s="626" t="s">
        <v>15</v>
      </c>
      <c r="P64" s="626" t="s">
        <v>15</v>
      </c>
      <c r="Q64" s="624"/>
      <c r="R64" s="624">
        <v>2</v>
      </c>
      <c r="S64" s="1"/>
      <c r="T64" s="1"/>
      <c r="U64" s="1"/>
      <c r="V64" s="1"/>
      <c r="W64" s="1"/>
      <c r="X64" s="1"/>
      <c r="Y64" s="1"/>
    </row>
    <row r="65" spans="1:25" ht="33" customHeight="1">
      <c r="A65" s="710" t="s">
        <v>444</v>
      </c>
      <c r="B65" s="711"/>
      <c r="C65" s="711"/>
      <c r="D65" s="712"/>
      <c r="E65" s="177"/>
      <c r="F65" s="168">
        <f t="shared" si="0"/>
        <v>0</v>
      </c>
      <c r="G65" s="155"/>
      <c r="H65" s="156"/>
      <c r="I65" s="64"/>
      <c r="J65" s="64"/>
      <c r="K65" s="64"/>
      <c r="L65" s="624" t="s">
        <v>179</v>
      </c>
      <c r="M65" s="624" t="s">
        <v>300</v>
      </c>
      <c r="N65" s="624" t="s">
        <v>301</v>
      </c>
      <c r="O65" s="626" t="s">
        <v>15</v>
      </c>
      <c r="P65" s="626" t="s">
        <v>15</v>
      </c>
      <c r="Q65" s="624"/>
      <c r="R65" s="624">
        <v>1</v>
      </c>
      <c r="S65" s="1"/>
      <c r="T65" s="1"/>
      <c r="U65" s="1"/>
      <c r="V65" s="1"/>
      <c r="W65" s="1"/>
      <c r="X65" s="1"/>
      <c r="Y65" s="1"/>
    </row>
    <row r="66" spans="1:25" ht="25.5" customHeight="1">
      <c r="A66" s="710" t="s">
        <v>345</v>
      </c>
      <c r="B66" s="711"/>
      <c r="C66" s="711"/>
      <c r="D66" s="712"/>
      <c r="E66" s="177"/>
      <c r="F66" s="168">
        <f t="shared" si="0"/>
        <v>0</v>
      </c>
      <c r="G66" s="155"/>
      <c r="H66" s="156"/>
      <c r="I66" s="64"/>
      <c r="J66" s="64"/>
      <c r="K66" s="64"/>
      <c r="L66" s="624" t="s">
        <v>180</v>
      </c>
      <c r="M66" s="624" t="s">
        <v>300</v>
      </c>
      <c r="N66" s="624" t="s">
        <v>301</v>
      </c>
      <c r="O66" s="626" t="s">
        <v>15</v>
      </c>
      <c r="P66" s="626" t="s">
        <v>15</v>
      </c>
      <c r="Q66" s="624"/>
      <c r="R66" s="624">
        <v>1</v>
      </c>
      <c r="S66" s="1"/>
      <c r="T66" s="1"/>
      <c r="U66" s="1"/>
      <c r="V66" s="1"/>
      <c r="W66" s="1"/>
      <c r="X66" s="1"/>
      <c r="Y66" s="1"/>
    </row>
    <row r="67" spans="1:25" ht="38.25" customHeight="1">
      <c r="A67" s="710" t="s">
        <v>343</v>
      </c>
      <c r="B67" s="711"/>
      <c r="C67" s="711"/>
      <c r="D67" s="712"/>
      <c r="E67" s="177"/>
      <c r="F67" s="168">
        <f t="shared" si="0"/>
        <v>0</v>
      </c>
      <c r="G67" s="155"/>
      <c r="H67" s="156"/>
      <c r="I67" s="64"/>
      <c r="J67" s="64"/>
      <c r="K67" s="64"/>
      <c r="L67" s="624" t="s">
        <v>181</v>
      </c>
      <c r="M67" s="624" t="s">
        <v>304</v>
      </c>
      <c r="N67" s="624" t="s">
        <v>303</v>
      </c>
      <c r="O67" s="626" t="s">
        <v>15</v>
      </c>
      <c r="P67" s="626" t="s">
        <v>15</v>
      </c>
      <c r="Q67" s="624"/>
      <c r="R67" s="624">
        <v>4</v>
      </c>
      <c r="S67" s="1"/>
      <c r="T67" s="1"/>
      <c r="U67" s="1"/>
      <c r="V67" s="1"/>
      <c r="W67" s="1"/>
      <c r="X67" s="1"/>
      <c r="Y67" s="1"/>
    </row>
    <row r="68" spans="1:25" ht="24.75" customHeight="1">
      <c r="A68" s="710" t="s">
        <v>445</v>
      </c>
      <c r="B68" s="711"/>
      <c r="C68" s="711"/>
      <c r="D68" s="712"/>
      <c r="E68" s="177"/>
      <c r="F68" s="168">
        <f t="shared" si="0"/>
        <v>0</v>
      </c>
      <c r="G68" s="155"/>
      <c r="H68" s="156"/>
      <c r="I68" s="64"/>
      <c r="J68" s="64"/>
      <c r="K68" s="64"/>
      <c r="L68" s="624" t="s">
        <v>182</v>
      </c>
      <c r="M68" s="624" t="s">
        <v>300</v>
      </c>
      <c r="N68" s="624" t="s">
        <v>302</v>
      </c>
      <c r="O68" s="626" t="s">
        <v>15</v>
      </c>
      <c r="P68" s="626" t="s">
        <v>15</v>
      </c>
      <c r="Q68" s="624"/>
      <c r="R68" s="624">
        <v>1</v>
      </c>
      <c r="S68" s="1"/>
      <c r="T68" s="1"/>
      <c r="U68" s="1"/>
      <c r="V68" s="1"/>
      <c r="W68" s="1"/>
      <c r="X68" s="1"/>
      <c r="Y68" s="1"/>
    </row>
    <row r="69" spans="1:25" ht="15">
      <c r="A69" s="531"/>
      <c r="B69" s="532"/>
      <c r="C69" s="533"/>
      <c r="D69" s="161"/>
      <c r="E69" s="534"/>
      <c r="F69" s="168"/>
      <c r="G69" s="52"/>
      <c r="H69" s="175"/>
      <c r="I69" s="64"/>
      <c r="J69" s="64"/>
      <c r="K69" s="64"/>
      <c r="L69" s="624" t="s">
        <v>183</v>
      </c>
      <c r="M69" s="624" t="s">
        <v>533</v>
      </c>
      <c r="N69" s="624" t="s">
        <v>302</v>
      </c>
      <c r="O69" s="626" t="s">
        <v>15</v>
      </c>
      <c r="P69" s="626" t="s">
        <v>15</v>
      </c>
      <c r="Q69" s="624"/>
      <c r="R69" s="624">
        <v>2</v>
      </c>
      <c r="S69" s="1"/>
      <c r="T69" s="1"/>
      <c r="U69" s="1"/>
      <c r="V69" s="1"/>
      <c r="W69" s="1"/>
      <c r="X69" s="1"/>
      <c r="Y69" s="1"/>
    </row>
    <row r="70" spans="1:25" ht="15.75" customHeight="1">
      <c r="A70" s="531" t="s">
        <v>9</v>
      </c>
      <c r="B70" s="24"/>
      <c r="C70" s="24"/>
      <c r="D70" s="24"/>
      <c r="E70" s="535" t="str">
        <f>FacilityName</f>
        <v>Select Facility</v>
      </c>
      <c r="F70" s="114" t="str">
        <f>FacilityName</f>
        <v>Select Facility</v>
      </c>
      <c r="G70" s="26"/>
      <c r="H70" s="156"/>
      <c r="I70" s="64"/>
      <c r="J70" s="64"/>
      <c r="K70" s="64"/>
      <c r="L70" s="624" t="s">
        <v>184</v>
      </c>
      <c r="M70" s="624" t="s">
        <v>300</v>
      </c>
      <c r="N70" s="624" t="s">
        <v>302</v>
      </c>
      <c r="O70" s="626" t="s">
        <v>15</v>
      </c>
      <c r="P70" s="626" t="s">
        <v>15</v>
      </c>
      <c r="Q70" s="624"/>
      <c r="R70" s="624">
        <v>1</v>
      </c>
      <c r="S70" s="1"/>
      <c r="T70" s="1"/>
      <c r="U70" s="1"/>
      <c r="V70" s="1"/>
      <c r="W70" s="1"/>
      <c r="X70" s="1"/>
      <c r="Y70" s="1"/>
    </row>
    <row r="71" spans="1:25" ht="15.75">
      <c r="A71" s="668" t="s">
        <v>18</v>
      </c>
      <c r="B71" s="669"/>
      <c r="C71" s="669"/>
      <c r="D71" s="669"/>
      <c r="E71" s="670"/>
      <c r="F71" s="146"/>
      <c r="G71" s="27"/>
      <c r="H71" s="156"/>
      <c r="I71" s="64"/>
      <c r="J71" s="64"/>
      <c r="K71" s="64"/>
      <c r="L71" s="624" t="s">
        <v>185</v>
      </c>
      <c r="M71" s="624" t="s">
        <v>300</v>
      </c>
      <c r="N71" s="624" t="s">
        <v>303</v>
      </c>
      <c r="O71" s="626" t="s">
        <v>15</v>
      </c>
      <c r="P71" s="626" t="s">
        <v>15</v>
      </c>
      <c r="Q71" s="624"/>
      <c r="R71" s="624">
        <v>1</v>
      </c>
      <c r="S71" s="1"/>
      <c r="T71" s="1"/>
      <c r="U71" s="1"/>
      <c r="V71" s="1"/>
      <c r="W71" s="1"/>
      <c r="X71" s="1"/>
      <c r="Y71" s="1"/>
    </row>
    <row r="72" spans="1:25" ht="15.75">
      <c r="A72" s="150" t="s">
        <v>11</v>
      </c>
      <c r="B72" s="149"/>
      <c r="C72" s="149"/>
      <c r="D72" s="151"/>
      <c r="E72" s="457" t="s">
        <v>393</v>
      </c>
      <c r="F72" s="116"/>
      <c r="G72" s="52"/>
      <c r="H72" s="156"/>
      <c r="I72" s="64"/>
      <c r="J72" s="64"/>
      <c r="K72" s="64"/>
      <c r="L72" s="624" t="s">
        <v>186</v>
      </c>
      <c r="M72" s="624" t="s">
        <v>300</v>
      </c>
      <c r="N72" s="624" t="s">
        <v>302</v>
      </c>
      <c r="O72" s="624" t="s">
        <v>304</v>
      </c>
      <c r="P72" s="624" t="s">
        <v>301</v>
      </c>
      <c r="Q72" s="624"/>
      <c r="R72" s="624">
        <v>7</v>
      </c>
      <c r="S72" s="1"/>
      <c r="T72" s="1"/>
      <c r="U72" s="1"/>
      <c r="V72" s="1"/>
      <c r="W72" s="1"/>
      <c r="X72" s="1"/>
      <c r="Y72" s="1"/>
    </row>
    <row r="73" spans="1:25" ht="15.75">
      <c r="A73" s="30"/>
      <c r="B73" s="161"/>
      <c r="C73" s="161"/>
      <c r="D73" s="171"/>
      <c r="E73" s="536" t="s">
        <v>17</v>
      </c>
      <c r="F73" s="176"/>
      <c r="G73" s="52"/>
      <c r="H73" s="156"/>
      <c r="I73" s="64"/>
      <c r="J73" s="64"/>
      <c r="K73" s="64"/>
      <c r="L73" s="624" t="s">
        <v>187</v>
      </c>
      <c r="M73" s="624" t="s">
        <v>533</v>
      </c>
      <c r="N73" s="624" t="s">
        <v>302</v>
      </c>
      <c r="O73" s="626" t="s">
        <v>15</v>
      </c>
      <c r="P73" s="626" t="s">
        <v>15</v>
      </c>
      <c r="Q73" s="624"/>
      <c r="R73" s="624">
        <v>2</v>
      </c>
      <c r="S73" s="1"/>
      <c r="T73" s="1"/>
      <c r="U73" s="1"/>
      <c r="V73" s="1"/>
      <c r="W73" s="1"/>
      <c r="X73" s="1"/>
      <c r="Y73" s="1"/>
    </row>
    <row r="74" spans="1:25" ht="34.5" customHeight="1">
      <c r="A74" s="704" t="s">
        <v>346</v>
      </c>
      <c r="B74" s="705"/>
      <c r="C74" s="705"/>
      <c r="D74" s="706"/>
      <c r="E74" s="89"/>
      <c r="F74" s="168">
        <f>IF(E74="Yes",1,0)</f>
        <v>0</v>
      </c>
      <c r="G74" s="52"/>
      <c r="H74" s="156"/>
      <c r="I74" s="64"/>
      <c r="J74" s="64"/>
      <c r="K74" s="64"/>
      <c r="L74" s="624" t="s">
        <v>188</v>
      </c>
      <c r="M74" s="624" t="s">
        <v>300</v>
      </c>
      <c r="N74" s="624" t="s">
        <v>301</v>
      </c>
      <c r="O74" s="626" t="s">
        <v>15</v>
      </c>
      <c r="P74" s="626" t="s">
        <v>15</v>
      </c>
      <c r="Q74" s="624"/>
      <c r="R74" s="624">
        <v>1</v>
      </c>
      <c r="S74" s="1"/>
      <c r="T74" s="1"/>
      <c r="U74" s="1"/>
      <c r="V74" s="1"/>
      <c r="W74" s="1"/>
      <c r="X74" s="1"/>
      <c r="Y74" s="1"/>
    </row>
    <row r="75" spans="1:25" ht="36.75" customHeight="1">
      <c r="A75" s="704" t="s">
        <v>347</v>
      </c>
      <c r="B75" s="705"/>
      <c r="C75" s="705"/>
      <c r="D75" s="706"/>
      <c r="E75" s="177"/>
      <c r="F75" s="168">
        <f>IF(E75="Yes",1,0)</f>
        <v>0</v>
      </c>
      <c r="G75" s="52"/>
      <c r="H75" s="156"/>
      <c r="I75" s="64"/>
      <c r="J75" s="64"/>
      <c r="K75" s="64"/>
      <c r="L75" s="624" t="s">
        <v>189</v>
      </c>
      <c r="M75" s="624" t="s">
        <v>300</v>
      </c>
      <c r="N75" s="624" t="s">
        <v>301</v>
      </c>
      <c r="O75" s="626" t="s">
        <v>15</v>
      </c>
      <c r="P75" s="626" t="s">
        <v>15</v>
      </c>
      <c r="Q75" s="624"/>
      <c r="R75" s="624">
        <v>1</v>
      </c>
      <c r="S75" s="1"/>
      <c r="T75" s="1"/>
      <c r="U75" s="1"/>
      <c r="V75" s="1"/>
      <c r="W75" s="1"/>
      <c r="X75" s="1"/>
      <c r="Y75" s="1"/>
    </row>
    <row r="76" spans="1:25" ht="32.25" customHeight="1">
      <c r="A76" s="704" t="s">
        <v>446</v>
      </c>
      <c r="B76" s="705"/>
      <c r="C76" s="705"/>
      <c r="D76" s="706"/>
      <c r="E76" s="177"/>
      <c r="F76" s="168">
        <f>IF(E76="Yes",1,0)</f>
        <v>0</v>
      </c>
      <c r="G76" s="52"/>
      <c r="H76" s="156"/>
      <c r="I76" s="64"/>
      <c r="J76" s="64"/>
      <c r="K76" s="64"/>
      <c r="L76" s="624" t="s">
        <v>190</v>
      </c>
      <c r="M76" s="624" t="s">
        <v>300</v>
      </c>
      <c r="N76" s="624" t="s">
        <v>301</v>
      </c>
      <c r="O76" s="624" t="s">
        <v>304</v>
      </c>
      <c r="P76" s="624" t="s">
        <v>303</v>
      </c>
      <c r="Q76" s="624"/>
      <c r="R76" s="624">
        <v>7</v>
      </c>
      <c r="S76" s="1"/>
      <c r="T76" s="1"/>
      <c r="U76" s="1"/>
      <c r="V76" s="1"/>
      <c r="W76" s="1"/>
      <c r="X76" s="1"/>
      <c r="Y76" s="1"/>
    </row>
    <row r="77" spans="1:25" ht="34.5" customHeight="1">
      <c r="A77" s="704" t="s">
        <v>447</v>
      </c>
      <c r="B77" s="705"/>
      <c r="C77" s="705"/>
      <c r="D77" s="706"/>
      <c r="E77" s="177"/>
      <c r="F77" s="168">
        <f>IF(E77="Yes",1,0)</f>
        <v>0</v>
      </c>
      <c r="G77" s="52"/>
      <c r="H77" s="156"/>
      <c r="I77" s="64"/>
      <c r="J77" s="64"/>
      <c r="K77" s="64"/>
      <c r="L77" s="624" t="s">
        <v>191</v>
      </c>
      <c r="M77" s="624" t="s">
        <v>300</v>
      </c>
      <c r="N77" s="624" t="s">
        <v>301</v>
      </c>
      <c r="O77" s="626" t="s">
        <v>15</v>
      </c>
      <c r="P77" s="626" t="s">
        <v>15</v>
      </c>
      <c r="Q77" s="624"/>
      <c r="R77" s="624">
        <v>1</v>
      </c>
      <c r="S77" s="1"/>
      <c r="T77" s="1"/>
      <c r="U77" s="1"/>
      <c r="V77" s="1"/>
      <c r="W77" s="1"/>
      <c r="X77" s="1"/>
      <c r="Y77" s="1"/>
    </row>
    <row r="78" spans="1:25" ht="36.75" customHeight="1">
      <c r="A78" s="704" t="s">
        <v>448</v>
      </c>
      <c r="B78" s="705"/>
      <c r="C78" s="705"/>
      <c r="D78" s="706"/>
      <c r="E78" s="177"/>
      <c r="F78" s="168">
        <f>IF(E78="Yes",1,0)</f>
        <v>0</v>
      </c>
      <c r="G78" s="52"/>
      <c r="H78" s="156"/>
      <c r="I78" s="64"/>
      <c r="J78" s="64"/>
      <c r="K78" s="64"/>
      <c r="L78" s="624" t="s">
        <v>315</v>
      </c>
      <c r="M78" s="624" t="s">
        <v>300</v>
      </c>
      <c r="N78" s="624" t="s">
        <v>302</v>
      </c>
      <c r="O78" s="626" t="s">
        <v>15</v>
      </c>
      <c r="P78" s="626" t="s">
        <v>15</v>
      </c>
      <c r="Q78" s="624"/>
      <c r="R78" s="624">
        <v>1</v>
      </c>
      <c r="S78" s="1"/>
      <c r="T78" s="1"/>
      <c r="U78" s="1"/>
      <c r="V78" s="1"/>
      <c r="W78" s="1"/>
      <c r="X78" s="1"/>
      <c r="Y78" s="1"/>
    </row>
    <row r="79" spans="1:25" ht="15">
      <c r="A79" s="178" t="s">
        <v>0</v>
      </c>
      <c r="B79" s="171"/>
      <c r="C79" s="171"/>
      <c r="D79" s="526"/>
      <c r="E79" s="536"/>
      <c r="F79" s="168"/>
      <c r="G79" s="52"/>
      <c r="H79" s="156"/>
      <c r="I79" s="64"/>
      <c r="J79" s="64"/>
      <c r="K79" s="64"/>
      <c r="L79" s="624" t="s">
        <v>192</v>
      </c>
      <c r="M79" s="624" t="s">
        <v>533</v>
      </c>
      <c r="N79" s="624" t="s">
        <v>302</v>
      </c>
      <c r="O79" s="626" t="s">
        <v>15</v>
      </c>
      <c r="P79" s="626" t="s">
        <v>15</v>
      </c>
      <c r="Q79" s="624"/>
      <c r="R79" s="624">
        <v>2</v>
      </c>
      <c r="S79" s="1"/>
      <c r="T79" s="1"/>
      <c r="U79" s="1"/>
      <c r="V79" s="1"/>
      <c r="W79" s="1"/>
      <c r="X79" s="1"/>
      <c r="Y79" s="1"/>
    </row>
    <row r="80" spans="1:25" ht="15">
      <c r="A80" s="531"/>
      <c r="B80" s="532"/>
      <c r="C80" s="533"/>
      <c r="D80" s="161"/>
      <c r="E80" s="534"/>
      <c r="F80" s="168"/>
      <c r="G80" s="52"/>
      <c r="H80" s="175"/>
      <c r="I80" s="64"/>
      <c r="J80" s="64"/>
      <c r="K80" s="64"/>
      <c r="L80" s="624" t="s">
        <v>193</v>
      </c>
      <c r="M80" s="624" t="s">
        <v>533</v>
      </c>
      <c r="N80" s="624" t="s">
        <v>302</v>
      </c>
      <c r="O80" s="626" t="s">
        <v>15</v>
      </c>
      <c r="P80" s="626" t="s">
        <v>15</v>
      </c>
      <c r="Q80" s="624"/>
      <c r="R80" s="624">
        <v>2</v>
      </c>
      <c r="S80" s="1"/>
      <c r="T80" s="1"/>
      <c r="U80" s="1"/>
      <c r="V80" s="1"/>
      <c r="W80" s="1"/>
      <c r="X80" s="1"/>
      <c r="Y80" s="1"/>
    </row>
    <row r="81" spans="1:25" ht="15.75" customHeight="1">
      <c r="A81" s="531" t="s">
        <v>9</v>
      </c>
      <c r="B81" s="24"/>
      <c r="C81" s="24"/>
      <c r="D81" s="24"/>
      <c r="E81" s="535" t="str">
        <f>FacilityName</f>
        <v>Select Facility</v>
      </c>
      <c r="F81" s="114" t="str">
        <f>FacilityName</f>
        <v>Select Facility</v>
      </c>
      <c r="G81" s="26"/>
      <c r="H81" s="156"/>
      <c r="I81" s="64"/>
      <c r="J81" s="64"/>
      <c r="K81" s="64"/>
      <c r="L81" s="624" t="s">
        <v>194</v>
      </c>
      <c r="M81" s="624" t="s">
        <v>300</v>
      </c>
      <c r="N81" s="624" t="s">
        <v>303</v>
      </c>
      <c r="O81" s="626" t="s">
        <v>15</v>
      </c>
      <c r="P81" s="626" t="s">
        <v>15</v>
      </c>
      <c r="Q81" s="627"/>
      <c r="R81" s="624">
        <v>1</v>
      </c>
      <c r="S81" s="1"/>
      <c r="T81" s="1"/>
      <c r="U81" s="1"/>
      <c r="V81" s="1"/>
      <c r="W81" s="1"/>
      <c r="X81" s="1"/>
      <c r="Y81" s="1"/>
    </row>
    <row r="82" spans="1:25" ht="15.75">
      <c r="A82" s="634" t="s">
        <v>19</v>
      </c>
      <c r="B82" s="635"/>
      <c r="C82" s="635"/>
      <c r="D82" s="635"/>
      <c r="E82" s="636"/>
      <c r="F82" s="144"/>
      <c r="G82" s="27"/>
      <c r="H82" s="156"/>
      <c r="I82" s="64"/>
      <c r="J82" s="64"/>
      <c r="K82" s="64"/>
      <c r="L82" s="624" t="s">
        <v>195</v>
      </c>
      <c r="M82" s="624" t="s">
        <v>533</v>
      </c>
      <c r="N82" s="624" t="s">
        <v>302</v>
      </c>
      <c r="O82" s="626" t="s">
        <v>15</v>
      </c>
      <c r="P82" s="626" t="s">
        <v>15</v>
      </c>
      <c r="Q82" s="624"/>
      <c r="R82" s="624">
        <v>2</v>
      </c>
      <c r="S82" s="1"/>
      <c r="T82" s="1"/>
      <c r="U82" s="1"/>
      <c r="V82" s="1"/>
      <c r="W82" s="1"/>
      <c r="X82" s="1"/>
      <c r="Y82" s="1"/>
    </row>
    <row r="83" spans="1:25" ht="15.75">
      <c r="A83" s="148" t="s">
        <v>11</v>
      </c>
      <c r="B83" s="149"/>
      <c r="C83" s="149"/>
      <c r="D83" s="151"/>
      <c r="E83" s="346" t="s">
        <v>393</v>
      </c>
      <c r="F83" s="116"/>
      <c r="G83" s="52"/>
      <c r="H83" s="156"/>
      <c r="I83" s="64"/>
      <c r="J83" s="64"/>
      <c r="K83" s="64"/>
      <c r="L83" s="624" t="s">
        <v>196</v>
      </c>
      <c r="M83" s="624" t="s">
        <v>300</v>
      </c>
      <c r="N83" s="624" t="s">
        <v>305</v>
      </c>
      <c r="O83" s="626" t="s">
        <v>15</v>
      </c>
      <c r="P83" s="626" t="s">
        <v>15</v>
      </c>
      <c r="Q83" s="624"/>
      <c r="R83" s="624">
        <v>1</v>
      </c>
      <c r="S83" s="1"/>
      <c r="T83" s="1"/>
      <c r="U83" s="1"/>
      <c r="V83" s="1"/>
      <c r="W83" s="1"/>
      <c r="X83" s="1"/>
      <c r="Y83" s="1"/>
    </row>
    <row r="84" spans="1:25" ht="15.75">
      <c r="A84" s="30"/>
      <c r="B84" s="161"/>
      <c r="C84" s="161"/>
      <c r="D84" s="171"/>
      <c r="E84" s="536" t="s">
        <v>17</v>
      </c>
      <c r="F84" s="176"/>
      <c r="G84" s="52"/>
      <c r="H84" s="156"/>
      <c r="I84" s="64"/>
      <c r="J84" s="64"/>
      <c r="K84" s="64"/>
      <c r="L84" s="624" t="s">
        <v>197</v>
      </c>
      <c r="M84" s="624" t="s">
        <v>300</v>
      </c>
      <c r="N84" s="624" t="s">
        <v>303</v>
      </c>
      <c r="O84" s="626" t="s">
        <v>15</v>
      </c>
      <c r="P84" s="626" t="s">
        <v>15</v>
      </c>
      <c r="Q84" s="624"/>
      <c r="R84" s="624">
        <v>1</v>
      </c>
      <c r="S84" s="1"/>
      <c r="T84" s="1"/>
      <c r="U84" s="1"/>
      <c r="V84" s="1"/>
      <c r="W84" s="1"/>
      <c r="X84" s="1"/>
      <c r="Y84" s="1"/>
    </row>
    <row r="85" spans="1:25" ht="32.25" customHeight="1">
      <c r="A85" s="679" t="s">
        <v>348</v>
      </c>
      <c r="B85" s="680"/>
      <c r="C85" s="680"/>
      <c r="D85" s="681"/>
      <c r="E85" s="89"/>
      <c r="F85" s="168">
        <f>IF(E85="Yes",1,0)</f>
        <v>0</v>
      </c>
      <c r="G85" s="52"/>
      <c r="H85" s="156"/>
      <c r="I85" s="64"/>
      <c r="J85" s="64"/>
      <c r="K85" s="64"/>
      <c r="L85" s="624" t="s">
        <v>198</v>
      </c>
      <c r="M85" s="624" t="s">
        <v>533</v>
      </c>
      <c r="N85" s="624" t="s">
        <v>302</v>
      </c>
      <c r="O85" s="626" t="s">
        <v>15</v>
      </c>
      <c r="P85" s="626" t="s">
        <v>15</v>
      </c>
      <c r="Q85" s="624"/>
      <c r="R85" s="624">
        <v>2</v>
      </c>
      <c r="S85" s="1"/>
      <c r="T85" s="1"/>
      <c r="U85" s="1"/>
      <c r="V85" s="1"/>
      <c r="W85" s="1"/>
      <c r="X85" s="1"/>
      <c r="Y85" s="1"/>
    </row>
    <row r="86" spans="1:25" ht="17.25" customHeight="1">
      <c r="A86" s="679" t="s">
        <v>349</v>
      </c>
      <c r="B86" s="680"/>
      <c r="C86" s="680"/>
      <c r="D86" s="681"/>
      <c r="E86" s="177"/>
      <c r="F86" s="168">
        <f>IF(E86="Yes",1,0)</f>
        <v>0</v>
      </c>
      <c r="G86" s="52"/>
      <c r="H86" s="156"/>
      <c r="I86" s="64"/>
      <c r="J86" s="64"/>
      <c r="K86" s="64"/>
      <c r="L86" s="624" t="s">
        <v>199</v>
      </c>
      <c r="M86" s="624" t="s">
        <v>300</v>
      </c>
      <c r="N86" s="624" t="s">
        <v>301</v>
      </c>
      <c r="O86" s="626" t="s">
        <v>15</v>
      </c>
      <c r="P86" s="626" t="s">
        <v>15</v>
      </c>
      <c r="Q86" s="624"/>
      <c r="R86" s="624">
        <v>1</v>
      </c>
      <c r="S86" s="1"/>
      <c r="T86" s="1"/>
      <c r="U86" s="1"/>
      <c r="V86" s="1"/>
      <c r="W86" s="1"/>
      <c r="X86" s="1"/>
      <c r="Y86" s="1"/>
    </row>
    <row r="87" spans="1:25" ht="19.5" customHeight="1">
      <c r="A87" s="679" t="s">
        <v>350</v>
      </c>
      <c r="B87" s="680"/>
      <c r="C87" s="680"/>
      <c r="D87" s="681"/>
      <c r="E87" s="177"/>
      <c r="F87" s="168">
        <f>IF(E87="Yes",1,0)</f>
        <v>0</v>
      </c>
      <c r="G87" s="52"/>
      <c r="H87" s="156"/>
      <c r="I87" s="64"/>
      <c r="J87" s="64"/>
      <c r="K87" s="64"/>
      <c r="L87" s="624" t="s">
        <v>200</v>
      </c>
      <c r="M87" s="624" t="s">
        <v>533</v>
      </c>
      <c r="N87" s="624" t="s">
        <v>302</v>
      </c>
      <c r="O87" s="626" t="s">
        <v>15</v>
      </c>
      <c r="P87" s="626" t="s">
        <v>15</v>
      </c>
      <c r="Q87" s="624"/>
      <c r="R87" s="624">
        <v>2</v>
      </c>
      <c r="S87" s="1"/>
      <c r="T87" s="1"/>
      <c r="U87" s="1"/>
      <c r="V87" s="1"/>
      <c r="W87" s="1"/>
      <c r="X87" s="1"/>
      <c r="Y87" s="1"/>
    </row>
    <row r="88" spans="1:25" ht="18" customHeight="1">
      <c r="A88" s="679" t="s">
        <v>351</v>
      </c>
      <c r="B88" s="680"/>
      <c r="C88" s="680"/>
      <c r="D88" s="681"/>
      <c r="E88" s="177"/>
      <c r="F88" s="168">
        <f>IF(E88="Yes",1,0)</f>
        <v>0</v>
      </c>
      <c r="G88" s="52"/>
      <c r="H88" s="156"/>
      <c r="I88" s="64"/>
      <c r="J88" s="64"/>
      <c r="K88" s="64"/>
      <c r="L88" s="624" t="s">
        <v>201</v>
      </c>
      <c r="M88" s="624" t="s">
        <v>300</v>
      </c>
      <c r="N88" s="624" t="s">
        <v>303</v>
      </c>
      <c r="O88" s="624" t="s">
        <v>304</v>
      </c>
      <c r="P88" s="624" t="s">
        <v>301</v>
      </c>
      <c r="Q88" s="624"/>
      <c r="R88" s="624">
        <v>7</v>
      </c>
      <c r="S88" s="1"/>
      <c r="T88" s="1"/>
      <c r="U88" s="1"/>
      <c r="V88" s="1"/>
      <c r="W88" s="1"/>
      <c r="X88" s="1"/>
      <c r="Y88" s="1"/>
    </row>
    <row r="89" spans="1:25" ht="17.25" customHeight="1">
      <c r="A89" s="679" t="s">
        <v>352</v>
      </c>
      <c r="B89" s="680"/>
      <c r="C89" s="680"/>
      <c r="D89" s="681"/>
      <c r="E89" s="177"/>
      <c r="F89" s="168">
        <f>IF(E89="Yes",1,0)</f>
        <v>0</v>
      </c>
      <c r="G89" s="52"/>
      <c r="H89" s="156"/>
      <c r="I89" s="64"/>
      <c r="J89" s="64"/>
      <c r="K89" s="64"/>
      <c r="L89" s="624" t="s">
        <v>202</v>
      </c>
      <c r="M89" s="624" t="s">
        <v>533</v>
      </c>
      <c r="N89" s="624" t="s">
        <v>302</v>
      </c>
      <c r="O89" s="626" t="s">
        <v>15</v>
      </c>
      <c r="P89" s="626" t="s">
        <v>15</v>
      </c>
      <c r="Q89" s="624"/>
      <c r="R89" s="624">
        <v>2</v>
      </c>
      <c r="S89" s="1"/>
      <c r="T89" s="1"/>
      <c r="U89" s="1"/>
      <c r="V89" s="1"/>
      <c r="W89" s="1"/>
      <c r="X89" s="1"/>
      <c r="Y89" s="1"/>
    </row>
    <row r="90" spans="1:25" ht="15">
      <c r="A90" s="531"/>
      <c r="B90" s="532"/>
      <c r="C90" s="533"/>
      <c r="D90" s="161"/>
      <c r="E90" s="534"/>
      <c r="F90" s="168"/>
      <c r="G90" s="52"/>
      <c r="H90" s="175"/>
      <c r="I90" s="64"/>
      <c r="J90" s="64"/>
      <c r="K90" s="64"/>
      <c r="L90" s="624" t="s">
        <v>203</v>
      </c>
      <c r="M90" s="624" t="s">
        <v>300</v>
      </c>
      <c r="N90" s="624" t="s">
        <v>301</v>
      </c>
      <c r="O90" s="626" t="s">
        <v>15</v>
      </c>
      <c r="P90" s="626" t="s">
        <v>15</v>
      </c>
      <c r="Q90" s="624"/>
      <c r="R90" s="624">
        <v>1</v>
      </c>
      <c r="S90" s="1"/>
      <c r="T90" s="1"/>
      <c r="U90" s="1"/>
      <c r="V90" s="1"/>
      <c r="W90" s="1"/>
      <c r="X90" s="1"/>
      <c r="Y90" s="1"/>
    </row>
    <row r="91" spans="1:25" ht="15.75" customHeight="1">
      <c r="A91" s="531" t="s">
        <v>9</v>
      </c>
      <c r="B91" s="24"/>
      <c r="C91" s="24"/>
      <c r="D91" s="24"/>
      <c r="E91" s="535" t="str">
        <f>FacilityName</f>
        <v>Select Facility</v>
      </c>
      <c r="F91" s="114" t="str">
        <f>FacilityName</f>
        <v>Select Facility</v>
      </c>
      <c r="G91" s="26"/>
      <c r="H91" s="156"/>
      <c r="I91" s="64"/>
      <c r="J91" s="64"/>
      <c r="K91" s="64"/>
      <c r="L91" s="624" t="s">
        <v>204</v>
      </c>
      <c r="M91" s="624" t="s">
        <v>300</v>
      </c>
      <c r="N91" s="624" t="s">
        <v>303</v>
      </c>
      <c r="O91" s="624" t="s">
        <v>304</v>
      </c>
      <c r="P91" s="624" t="s">
        <v>301</v>
      </c>
      <c r="Q91" s="624"/>
      <c r="R91" s="624">
        <v>7</v>
      </c>
      <c r="S91" s="1"/>
      <c r="T91" s="1"/>
      <c r="U91" s="1"/>
      <c r="V91" s="1"/>
      <c r="W91" s="1"/>
      <c r="X91" s="1"/>
      <c r="Y91" s="1"/>
    </row>
    <row r="92" spans="1:25" ht="15.75">
      <c r="A92" s="634" t="s">
        <v>52</v>
      </c>
      <c r="B92" s="635"/>
      <c r="C92" s="635"/>
      <c r="D92" s="635"/>
      <c r="E92" s="636"/>
      <c r="F92" s="147"/>
      <c r="G92" s="27"/>
      <c r="H92" s="156"/>
      <c r="I92" s="64"/>
      <c r="J92" s="64"/>
      <c r="K92" s="64"/>
      <c r="L92" s="624" t="s">
        <v>205</v>
      </c>
      <c r="M92" s="624" t="s">
        <v>533</v>
      </c>
      <c r="N92" s="624" t="s">
        <v>302</v>
      </c>
      <c r="O92" s="626" t="s">
        <v>15</v>
      </c>
      <c r="P92" s="626" t="s">
        <v>15</v>
      </c>
      <c r="Q92" s="624"/>
      <c r="R92" s="624">
        <v>2</v>
      </c>
      <c r="S92" s="1"/>
      <c r="T92" s="1"/>
      <c r="U92" s="1"/>
      <c r="V92" s="1"/>
      <c r="W92" s="1"/>
      <c r="X92" s="1"/>
      <c r="Y92" s="1"/>
    </row>
    <row r="93" spans="1:25" ht="15.75">
      <c r="A93" s="148" t="s">
        <v>11</v>
      </c>
      <c r="B93" s="149"/>
      <c r="C93" s="149"/>
      <c r="D93" s="166"/>
      <c r="E93" s="346" t="s">
        <v>393</v>
      </c>
      <c r="F93" s="115" t="s">
        <v>12</v>
      </c>
      <c r="G93" s="52"/>
      <c r="H93" s="156"/>
      <c r="I93" s="64"/>
      <c r="J93" s="64"/>
      <c r="K93" s="64"/>
      <c r="L93" s="624" t="s">
        <v>206</v>
      </c>
      <c r="M93" s="624" t="s">
        <v>533</v>
      </c>
      <c r="N93" s="624" t="s">
        <v>302</v>
      </c>
      <c r="O93" s="626" t="s">
        <v>15</v>
      </c>
      <c r="P93" s="626" t="s">
        <v>15</v>
      </c>
      <c r="Q93" s="624"/>
      <c r="R93" s="624">
        <v>2</v>
      </c>
      <c r="S93" s="1"/>
      <c r="T93" s="1"/>
      <c r="U93" s="1"/>
      <c r="V93" s="1"/>
      <c r="W93" s="1"/>
      <c r="X93" s="1"/>
      <c r="Y93" s="1"/>
    </row>
    <row r="94" spans="1:25" ht="15.75">
      <c r="A94" s="30"/>
      <c r="B94" s="161"/>
      <c r="C94" s="161"/>
      <c r="D94" s="526"/>
      <c r="E94" s="536" t="s">
        <v>17</v>
      </c>
      <c r="F94" s="168"/>
      <c r="G94" s="52"/>
      <c r="H94" s="156"/>
      <c r="I94" s="64"/>
      <c r="J94" s="64"/>
      <c r="K94" s="64"/>
      <c r="L94" s="624" t="s">
        <v>207</v>
      </c>
      <c r="M94" s="624" t="s">
        <v>300</v>
      </c>
      <c r="N94" s="624" t="s">
        <v>302</v>
      </c>
      <c r="O94" s="626" t="s">
        <v>15</v>
      </c>
      <c r="P94" s="626" t="s">
        <v>15</v>
      </c>
      <c r="Q94" s="624"/>
      <c r="R94" s="624">
        <v>1</v>
      </c>
      <c r="S94" s="1"/>
      <c r="T94" s="1"/>
      <c r="U94" s="1"/>
      <c r="V94" s="1"/>
      <c r="W94" s="1"/>
      <c r="X94" s="1"/>
      <c r="Y94" s="1"/>
    </row>
    <row r="95" spans="1:25" ht="21" customHeight="1">
      <c r="A95" s="679" t="s">
        <v>111</v>
      </c>
      <c r="B95" s="680"/>
      <c r="C95" s="680"/>
      <c r="D95" s="681"/>
      <c r="E95" s="89"/>
      <c r="F95" s="168">
        <f aca="true" t="shared" si="1" ref="F95:F102">IF(E95="Yes",1,0)</f>
        <v>0</v>
      </c>
      <c r="G95" s="52"/>
      <c r="H95" s="156"/>
      <c r="I95" s="64"/>
      <c r="J95" s="64"/>
      <c r="K95" s="64"/>
      <c r="L95" s="624" t="s">
        <v>208</v>
      </c>
      <c r="M95" s="624" t="s">
        <v>300</v>
      </c>
      <c r="N95" s="624" t="s">
        <v>301</v>
      </c>
      <c r="O95" s="626" t="s">
        <v>15</v>
      </c>
      <c r="P95" s="626" t="s">
        <v>15</v>
      </c>
      <c r="Q95" s="624"/>
      <c r="R95" s="624">
        <v>1</v>
      </c>
      <c r="S95" s="1"/>
      <c r="T95" s="1"/>
      <c r="U95" s="1"/>
      <c r="V95" s="1"/>
      <c r="W95" s="1"/>
      <c r="X95" s="1"/>
      <c r="Y95" s="1"/>
    </row>
    <row r="96" spans="1:25" ht="19.5" customHeight="1">
      <c r="A96" s="679" t="s">
        <v>353</v>
      </c>
      <c r="B96" s="680"/>
      <c r="C96" s="680"/>
      <c r="D96" s="681"/>
      <c r="E96" s="177"/>
      <c r="F96" s="168">
        <f t="shared" si="1"/>
        <v>0</v>
      </c>
      <c r="G96" s="52"/>
      <c r="H96" s="156"/>
      <c r="I96" s="64"/>
      <c r="J96" s="64"/>
      <c r="K96" s="64"/>
      <c r="L96" s="624" t="s">
        <v>209</v>
      </c>
      <c r="M96" s="624" t="s">
        <v>300</v>
      </c>
      <c r="N96" s="624" t="s">
        <v>302</v>
      </c>
      <c r="O96" s="626" t="s">
        <v>15</v>
      </c>
      <c r="P96" s="626" t="s">
        <v>15</v>
      </c>
      <c r="Q96" s="624"/>
      <c r="R96" s="624">
        <v>1</v>
      </c>
      <c r="S96" s="1"/>
      <c r="T96" s="1"/>
      <c r="U96" s="1"/>
      <c r="V96" s="1"/>
      <c r="W96" s="1"/>
      <c r="X96" s="1"/>
      <c r="Y96" s="1"/>
    </row>
    <row r="97" spans="1:25" ht="31.5" customHeight="1">
      <c r="A97" s="679" t="s">
        <v>354</v>
      </c>
      <c r="B97" s="680"/>
      <c r="C97" s="680"/>
      <c r="D97" s="681"/>
      <c r="E97" s="177"/>
      <c r="F97" s="168">
        <f t="shared" si="1"/>
        <v>0</v>
      </c>
      <c r="G97" s="52"/>
      <c r="H97" s="156"/>
      <c r="I97" s="64"/>
      <c r="J97" s="64"/>
      <c r="K97" s="64"/>
      <c r="L97" s="624" t="s">
        <v>210</v>
      </c>
      <c r="M97" s="624" t="s">
        <v>533</v>
      </c>
      <c r="N97" s="624" t="s">
        <v>302</v>
      </c>
      <c r="O97" s="626" t="s">
        <v>15</v>
      </c>
      <c r="P97" s="626" t="s">
        <v>15</v>
      </c>
      <c r="Q97" s="624"/>
      <c r="R97" s="624">
        <v>2</v>
      </c>
      <c r="S97" s="1"/>
      <c r="T97" s="1"/>
      <c r="U97" s="1"/>
      <c r="V97" s="1"/>
      <c r="W97" s="1"/>
      <c r="X97" s="1"/>
      <c r="Y97" s="1"/>
    </row>
    <row r="98" spans="1:25" ht="18" customHeight="1">
      <c r="A98" s="679" t="s">
        <v>355</v>
      </c>
      <c r="B98" s="680"/>
      <c r="C98" s="680"/>
      <c r="D98" s="681"/>
      <c r="E98" s="177"/>
      <c r="F98" s="168">
        <f t="shared" si="1"/>
        <v>0</v>
      </c>
      <c r="G98" s="52"/>
      <c r="H98" s="156"/>
      <c r="I98" s="64"/>
      <c r="J98" s="64"/>
      <c r="K98" s="64"/>
      <c r="L98" s="624" t="s">
        <v>211</v>
      </c>
      <c r="M98" s="624" t="s">
        <v>300</v>
      </c>
      <c r="N98" s="624" t="s">
        <v>303</v>
      </c>
      <c r="O98" s="626" t="s">
        <v>15</v>
      </c>
      <c r="P98" s="626" t="s">
        <v>15</v>
      </c>
      <c r="Q98" s="624"/>
      <c r="R98" s="624">
        <v>1</v>
      </c>
      <c r="S98" s="1"/>
      <c r="T98" s="1"/>
      <c r="U98" s="1"/>
      <c r="V98" s="1"/>
      <c r="W98" s="1"/>
      <c r="X98" s="1"/>
      <c r="Y98" s="1"/>
    </row>
    <row r="99" spans="1:25" ht="21" customHeight="1">
      <c r="A99" s="679" t="s">
        <v>356</v>
      </c>
      <c r="B99" s="680"/>
      <c r="C99" s="680"/>
      <c r="D99" s="681"/>
      <c r="E99" s="177"/>
      <c r="F99" s="168">
        <f t="shared" si="1"/>
        <v>0</v>
      </c>
      <c r="G99" s="52"/>
      <c r="H99" s="156"/>
      <c r="I99" s="64"/>
      <c r="J99" s="64"/>
      <c r="K99" s="64"/>
      <c r="L99" s="624" t="s">
        <v>326</v>
      </c>
      <c r="M99" s="624" t="s">
        <v>300</v>
      </c>
      <c r="N99" s="624" t="s">
        <v>303</v>
      </c>
      <c r="O99" s="626" t="s">
        <v>15</v>
      </c>
      <c r="P99" s="626" t="s">
        <v>15</v>
      </c>
      <c r="Q99" s="624"/>
      <c r="R99" s="624">
        <v>1</v>
      </c>
      <c r="S99" s="1"/>
      <c r="T99" s="1"/>
      <c r="U99" s="1"/>
      <c r="V99" s="1"/>
      <c r="W99" s="1"/>
      <c r="X99" s="1"/>
      <c r="Y99" s="1"/>
    </row>
    <row r="100" spans="1:25" ht="18.75" customHeight="1">
      <c r="A100" s="679" t="s">
        <v>357</v>
      </c>
      <c r="B100" s="680"/>
      <c r="C100" s="680"/>
      <c r="D100" s="681"/>
      <c r="E100" s="177"/>
      <c r="F100" s="168">
        <f t="shared" si="1"/>
        <v>0</v>
      </c>
      <c r="G100" s="52"/>
      <c r="H100" s="156"/>
      <c r="I100" s="64"/>
      <c r="J100" s="64"/>
      <c r="K100" s="64"/>
      <c r="L100" s="624" t="s">
        <v>212</v>
      </c>
      <c r="M100" s="624" t="s">
        <v>300</v>
      </c>
      <c r="N100" s="624" t="s">
        <v>301</v>
      </c>
      <c r="O100" s="626" t="s">
        <v>15</v>
      </c>
      <c r="P100" s="626" t="s">
        <v>15</v>
      </c>
      <c r="Q100" s="624"/>
      <c r="R100" s="624">
        <v>1</v>
      </c>
      <c r="S100" s="1"/>
      <c r="T100" s="1"/>
      <c r="U100" s="1"/>
      <c r="V100" s="1"/>
      <c r="W100" s="1"/>
      <c r="X100" s="1"/>
      <c r="Y100" s="1"/>
    </row>
    <row r="101" spans="1:25" ht="18.75" customHeight="1">
      <c r="A101" s="679" t="s">
        <v>358</v>
      </c>
      <c r="B101" s="680"/>
      <c r="C101" s="680"/>
      <c r="D101" s="681"/>
      <c r="E101" s="177"/>
      <c r="F101" s="168">
        <f t="shared" si="1"/>
        <v>0</v>
      </c>
      <c r="G101" s="52"/>
      <c r="H101" s="156"/>
      <c r="I101" s="64"/>
      <c r="J101" s="64"/>
      <c r="K101" s="64"/>
      <c r="L101" s="624" t="s">
        <v>213</v>
      </c>
      <c r="M101" s="624" t="s">
        <v>533</v>
      </c>
      <c r="N101" s="624" t="s">
        <v>302</v>
      </c>
      <c r="O101" s="626" t="s">
        <v>15</v>
      </c>
      <c r="P101" s="626" t="s">
        <v>15</v>
      </c>
      <c r="Q101" s="624"/>
      <c r="R101" s="624">
        <v>2</v>
      </c>
      <c r="S101" s="1"/>
      <c r="T101" s="1"/>
      <c r="U101" s="1"/>
      <c r="V101" s="1"/>
      <c r="W101" s="1"/>
      <c r="X101" s="1"/>
      <c r="Y101" s="1"/>
    </row>
    <row r="102" spans="1:25" ht="30.75" customHeight="1">
      <c r="A102" s="679" t="s">
        <v>359</v>
      </c>
      <c r="B102" s="680"/>
      <c r="C102" s="680"/>
      <c r="D102" s="681"/>
      <c r="E102" s="177"/>
      <c r="F102" s="168">
        <f t="shared" si="1"/>
        <v>0</v>
      </c>
      <c r="G102" s="52"/>
      <c r="H102" s="156"/>
      <c r="I102" s="64"/>
      <c r="J102" s="64"/>
      <c r="K102" s="64"/>
      <c r="L102" s="624" t="s">
        <v>214</v>
      </c>
      <c r="M102" s="624" t="s">
        <v>533</v>
      </c>
      <c r="N102" s="624" t="s">
        <v>302</v>
      </c>
      <c r="O102" s="626" t="s">
        <v>15</v>
      </c>
      <c r="P102" s="626" t="s">
        <v>15</v>
      </c>
      <c r="Q102" s="624"/>
      <c r="R102" s="624">
        <v>2</v>
      </c>
      <c r="S102" s="1"/>
      <c r="T102" s="1"/>
      <c r="U102" s="1"/>
      <c r="V102" s="1"/>
      <c r="W102" s="1"/>
      <c r="X102" s="1"/>
      <c r="Y102" s="1"/>
    </row>
    <row r="103" spans="1:25" ht="30.75" customHeight="1">
      <c r="A103" s="822" t="s">
        <v>532</v>
      </c>
      <c r="B103" s="823"/>
      <c r="C103" s="823"/>
      <c r="D103" s="823"/>
      <c r="E103" s="481" t="s">
        <v>1</v>
      </c>
      <c r="F103" s="168"/>
      <c r="G103" s="52"/>
      <c r="H103" s="156"/>
      <c r="I103" s="64"/>
      <c r="J103" s="64"/>
      <c r="K103" s="64"/>
      <c r="L103" s="624" t="s">
        <v>215</v>
      </c>
      <c r="M103" s="624" t="s">
        <v>300</v>
      </c>
      <c r="N103" s="624" t="s">
        <v>301</v>
      </c>
      <c r="O103" s="624" t="s">
        <v>304</v>
      </c>
      <c r="P103" s="624" t="s">
        <v>303</v>
      </c>
      <c r="Q103" s="624"/>
      <c r="R103" s="624">
        <v>7</v>
      </c>
      <c r="S103" s="1"/>
      <c r="T103" s="1"/>
      <c r="U103" s="1"/>
      <c r="V103" s="1"/>
      <c r="W103" s="1"/>
      <c r="X103" s="1"/>
      <c r="Y103" s="1"/>
    </row>
    <row r="104" spans="1:25" ht="15">
      <c r="A104" s="531"/>
      <c r="B104" s="532"/>
      <c r="C104" s="533"/>
      <c r="D104" s="161"/>
      <c r="E104" s="534"/>
      <c r="F104" s="168"/>
      <c r="G104" s="52"/>
      <c r="H104" s="175"/>
      <c r="I104" s="64"/>
      <c r="J104" s="64"/>
      <c r="K104" s="64"/>
      <c r="L104" s="624" t="s">
        <v>216</v>
      </c>
      <c r="M104" s="624" t="s">
        <v>300</v>
      </c>
      <c r="N104" s="624" t="s">
        <v>302</v>
      </c>
      <c r="O104" s="624" t="s">
        <v>304</v>
      </c>
      <c r="P104" s="624" t="s">
        <v>303</v>
      </c>
      <c r="Q104" s="624"/>
      <c r="R104" s="624">
        <v>7</v>
      </c>
      <c r="S104" s="1"/>
      <c r="T104" s="1"/>
      <c r="U104" s="1"/>
      <c r="V104" s="1"/>
      <c r="W104" s="1"/>
      <c r="X104" s="1"/>
      <c r="Y104" s="1"/>
    </row>
    <row r="105" spans="1:25" ht="15">
      <c r="A105" s="531" t="s">
        <v>418</v>
      </c>
      <c r="B105" s="161"/>
      <c r="C105" s="533"/>
      <c r="D105" s="161"/>
      <c r="E105" s="534"/>
      <c r="F105" s="168"/>
      <c r="G105" s="52"/>
      <c r="H105" s="175"/>
      <c r="I105" s="64"/>
      <c r="J105" s="64"/>
      <c r="K105" s="64"/>
      <c r="L105" s="624" t="s">
        <v>217</v>
      </c>
      <c r="M105" s="624" t="s">
        <v>533</v>
      </c>
      <c r="N105" s="624" t="s">
        <v>302</v>
      </c>
      <c r="O105" s="626" t="s">
        <v>15</v>
      </c>
      <c r="P105" s="626" t="s">
        <v>15</v>
      </c>
      <c r="Q105" s="624"/>
      <c r="R105" s="624">
        <v>2</v>
      </c>
      <c r="S105" s="1"/>
      <c r="T105" s="1"/>
      <c r="U105" s="1"/>
      <c r="V105" s="1"/>
      <c r="W105" s="1"/>
      <c r="X105" s="1"/>
      <c r="Y105" s="1"/>
    </row>
    <row r="106" spans="1:25" ht="15.75">
      <c r="A106" s="668" t="s">
        <v>20</v>
      </c>
      <c r="B106" s="669"/>
      <c r="C106" s="669"/>
      <c r="D106" s="669"/>
      <c r="E106" s="670"/>
      <c r="F106" s="146"/>
      <c r="G106" s="27"/>
      <c r="H106" s="156"/>
      <c r="I106" s="64"/>
      <c r="J106" s="64"/>
      <c r="K106" s="64"/>
      <c r="L106" s="624" t="s">
        <v>218</v>
      </c>
      <c r="M106" s="624" t="s">
        <v>300</v>
      </c>
      <c r="N106" s="624" t="s">
        <v>301</v>
      </c>
      <c r="O106" s="624" t="s">
        <v>304</v>
      </c>
      <c r="P106" s="624" t="s">
        <v>301</v>
      </c>
      <c r="Q106" s="624"/>
      <c r="R106" s="624">
        <v>7</v>
      </c>
      <c r="S106" s="1"/>
      <c r="T106" s="1"/>
      <c r="U106" s="1"/>
      <c r="V106" s="1"/>
      <c r="W106" s="1"/>
      <c r="X106" s="1"/>
      <c r="Y106" s="1"/>
    </row>
    <row r="107" spans="1:25" ht="15.75" customHeight="1">
      <c r="A107" s="671" t="s">
        <v>21</v>
      </c>
      <c r="B107" s="303">
        <v>2018</v>
      </c>
      <c r="C107" s="303">
        <f>B107+1</f>
        <v>2019</v>
      </c>
      <c r="D107" s="303">
        <f>C107+1</f>
        <v>2020</v>
      </c>
      <c r="E107" s="537">
        <f>D107+1</f>
        <v>2021</v>
      </c>
      <c r="F107" s="179">
        <f aca="true" t="shared" si="2" ref="F107:I108">B107</f>
        <v>2018</v>
      </c>
      <c r="G107" s="179">
        <f t="shared" si="2"/>
        <v>2019</v>
      </c>
      <c r="H107" s="179">
        <f t="shared" si="2"/>
        <v>2020</v>
      </c>
      <c r="I107" s="179">
        <f t="shared" si="2"/>
        <v>2021</v>
      </c>
      <c r="J107" s="64"/>
      <c r="K107" s="64"/>
      <c r="L107" s="624" t="s">
        <v>219</v>
      </c>
      <c r="M107" s="624" t="s">
        <v>300</v>
      </c>
      <c r="N107" s="624" t="s">
        <v>302</v>
      </c>
      <c r="O107" s="626" t="s">
        <v>15</v>
      </c>
      <c r="P107" s="626" t="s">
        <v>15</v>
      </c>
      <c r="Q107" s="624"/>
      <c r="R107" s="624">
        <v>1</v>
      </c>
      <c r="S107" s="1"/>
      <c r="T107" s="1"/>
      <c r="U107" s="1"/>
      <c r="V107" s="1"/>
      <c r="W107" s="1"/>
      <c r="X107" s="1"/>
      <c r="Y107" s="1"/>
    </row>
    <row r="108" spans="1:25" ht="15.75" customHeight="1">
      <c r="A108" s="672"/>
      <c r="B108" s="472">
        <v>0</v>
      </c>
      <c r="C108" s="472">
        <v>0</v>
      </c>
      <c r="D108" s="472">
        <v>0</v>
      </c>
      <c r="E108" s="472">
        <v>0</v>
      </c>
      <c r="F108" s="179">
        <f t="shared" si="2"/>
        <v>0</v>
      </c>
      <c r="G108" s="179">
        <f t="shared" si="2"/>
        <v>0</v>
      </c>
      <c r="H108" s="179">
        <f t="shared" si="2"/>
        <v>0</v>
      </c>
      <c r="I108" s="179">
        <f t="shared" si="2"/>
        <v>0</v>
      </c>
      <c r="J108" s="64"/>
      <c r="K108" s="64"/>
      <c r="L108" s="624" t="s">
        <v>220</v>
      </c>
      <c r="M108" s="624" t="s">
        <v>533</v>
      </c>
      <c r="N108" s="624" t="s">
        <v>302</v>
      </c>
      <c r="O108" s="626" t="s">
        <v>15</v>
      </c>
      <c r="P108" s="626" t="s">
        <v>15</v>
      </c>
      <c r="Q108" s="624"/>
      <c r="R108" s="624">
        <v>2</v>
      </c>
      <c r="S108" s="1"/>
      <c r="T108" s="1"/>
      <c r="U108" s="1"/>
      <c r="V108" s="1"/>
      <c r="W108" s="1"/>
      <c r="X108" s="1"/>
      <c r="Y108" s="1"/>
    </row>
    <row r="109" spans="1:25" ht="15.75">
      <c r="A109" s="672"/>
      <c r="B109" s="304">
        <f>E107+1</f>
        <v>2022</v>
      </c>
      <c r="C109" s="304">
        <f>B109+1</f>
        <v>2023</v>
      </c>
      <c r="D109" s="180"/>
      <c r="E109" s="538"/>
      <c r="F109" s="179">
        <f>B109</f>
        <v>2022</v>
      </c>
      <c r="G109" s="179">
        <f>C109</f>
        <v>2023</v>
      </c>
      <c r="H109" s="179"/>
      <c r="I109" s="179"/>
      <c r="J109" s="64"/>
      <c r="K109" s="64"/>
      <c r="L109" s="624" t="s">
        <v>329</v>
      </c>
      <c r="M109" s="624" t="s">
        <v>300</v>
      </c>
      <c r="N109" s="624" t="s">
        <v>305</v>
      </c>
      <c r="O109" s="626" t="s">
        <v>15</v>
      </c>
      <c r="P109" s="626" t="s">
        <v>15</v>
      </c>
      <c r="Q109" s="624" t="s">
        <v>316</v>
      </c>
      <c r="R109" s="624">
        <v>1</v>
      </c>
      <c r="S109" s="1"/>
      <c r="T109" s="1"/>
      <c r="U109" s="1"/>
      <c r="V109" s="1"/>
      <c r="W109" s="1"/>
      <c r="X109" s="1"/>
      <c r="Y109" s="1"/>
    </row>
    <row r="110" spans="1:25" ht="15.75" customHeight="1">
      <c r="A110" s="673"/>
      <c r="B110" s="472">
        <v>0</v>
      </c>
      <c r="C110" s="472">
        <v>0</v>
      </c>
      <c r="D110" s="180"/>
      <c r="E110" s="538"/>
      <c r="F110" s="179">
        <f>B110</f>
        <v>0</v>
      </c>
      <c r="G110" s="179">
        <f>C110</f>
        <v>0</v>
      </c>
      <c r="H110" s="179"/>
      <c r="I110" s="179"/>
      <c r="J110" s="64"/>
      <c r="K110" s="64"/>
      <c r="L110" s="624" t="s">
        <v>221</v>
      </c>
      <c r="M110" s="624" t="s">
        <v>533</v>
      </c>
      <c r="N110" s="624" t="s">
        <v>302</v>
      </c>
      <c r="O110" s="626" t="s">
        <v>15</v>
      </c>
      <c r="P110" s="626" t="s">
        <v>15</v>
      </c>
      <c r="Q110" s="624" t="s">
        <v>316</v>
      </c>
      <c r="R110" s="624">
        <v>2</v>
      </c>
      <c r="S110" s="1"/>
      <c r="T110" s="1"/>
      <c r="U110" s="1"/>
      <c r="V110" s="1"/>
      <c r="W110" s="1"/>
      <c r="X110" s="1"/>
      <c r="Y110" s="1"/>
    </row>
    <row r="111" spans="1:25" ht="15">
      <c r="A111" s="178"/>
      <c r="B111" s="161"/>
      <c r="C111" s="171"/>
      <c r="D111" s="161"/>
      <c r="E111" s="534"/>
      <c r="F111" s="168"/>
      <c r="G111" s="52"/>
      <c r="H111" s="156"/>
      <c r="I111" s="64"/>
      <c r="J111" s="64"/>
      <c r="K111" s="64"/>
      <c r="L111" s="624" t="s">
        <v>222</v>
      </c>
      <c r="M111" s="624" t="s">
        <v>300</v>
      </c>
      <c r="N111" s="624" t="s">
        <v>303</v>
      </c>
      <c r="O111" s="626" t="s">
        <v>15</v>
      </c>
      <c r="P111" s="626" t="s">
        <v>15</v>
      </c>
      <c r="Q111" s="624" t="s">
        <v>316</v>
      </c>
      <c r="R111" s="624">
        <v>1</v>
      </c>
      <c r="S111" s="1"/>
      <c r="T111" s="1"/>
      <c r="U111" s="1"/>
      <c r="V111" s="1"/>
      <c r="W111" s="1"/>
      <c r="X111" s="1"/>
      <c r="Y111" s="1"/>
    </row>
    <row r="112" spans="1:25" s="3" customFormat="1" ht="35.25" customHeight="1" thickBot="1">
      <c r="A112" s="698" t="s">
        <v>396</v>
      </c>
      <c r="B112" s="699"/>
      <c r="C112" s="699"/>
      <c r="D112" s="699"/>
      <c r="E112" s="700"/>
      <c r="F112" s="117"/>
      <c r="G112" s="52"/>
      <c r="H112" s="31"/>
      <c r="I112" s="64"/>
      <c r="J112" s="64"/>
      <c r="K112" s="64"/>
      <c r="L112" s="624" t="s">
        <v>223</v>
      </c>
      <c r="M112" s="624" t="s">
        <v>533</v>
      </c>
      <c r="N112" s="624" t="s">
        <v>302</v>
      </c>
      <c r="O112" s="626" t="s">
        <v>15</v>
      </c>
      <c r="P112" s="626" t="s">
        <v>15</v>
      </c>
      <c r="Q112" s="624" t="s">
        <v>316</v>
      </c>
      <c r="R112" s="624">
        <v>2</v>
      </c>
      <c r="S112" s="1"/>
      <c r="T112" s="1"/>
      <c r="U112" s="1"/>
      <c r="V112" s="1"/>
      <c r="W112" s="1"/>
      <c r="X112" s="1"/>
      <c r="Y112" s="1"/>
    </row>
    <row r="113" spans="1:25" ht="15">
      <c r="A113" s="539"/>
      <c r="B113" s="540"/>
      <c r="C113" s="541"/>
      <c r="D113" s="540"/>
      <c r="E113" s="542"/>
      <c r="F113" s="168"/>
      <c r="G113" s="52"/>
      <c r="H113" s="175"/>
      <c r="I113" s="64"/>
      <c r="J113" s="64"/>
      <c r="K113" s="64"/>
      <c r="L113" s="624" t="s">
        <v>224</v>
      </c>
      <c r="M113" s="624" t="s">
        <v>533</v>
      </c>
      <c r="N113" s="624" t="s">
        <v>302</v>
      </c>
      <c r="O113" s="626" t="s">
        <v>15</v>
      </c>
      <c r="P113" s="626" t="s">
        <v>15</v>
      </c>
      <c r="Q113" s="624" t="s">
        <v>316</v>
      </c>
      <c r="R113" s="624">
        <v>2</v>
      </c>
      <c r="S113" s="1"/>
      <c r="T113" s="1"/>
      <c r="U113" s="1"/>
      <c r="V113" s="1"/>
      <c r="W113" s="1"/>
      <c r="X113" s="1"/>
      <c r="Y113" s="1"/>
    </row>
    <row r="114" spans="1:25" ht="381.75" customHeight="1">
      <c r="A114" s="697" t="s">
        <v>22</v>
      </c>
      <c r="B114" s="697"/>
      <c r="C114" s="697"/>
      <c r="D114" s="697"/>
      <c r="E114" s="697"/>
      <c r="F114" s="305"/>
      <c r="G114" s="28"/>
      <c r="H114" s="28"/>
      <c r="I114" s="64"/>
      <c r="J114" s="64"/>
      <c r="K114" s="64"/>
      <c r="L114" s="624" t="s">
        <v>225</v>
      </c>
      <c r="M114" s="624" t="s">
        <v>300</v>
      </c>
      <c r="N114" s="624" t="s">
        <v>301</v>
      </c>
      <c r="O114" s="624" t="s">
        <v>304</v>
      </c>
      <c r="P114" s="624" t="s">
        <v>302</v>
      </c>
      <c r="Q114" s="624" t="s">
        <v>316</v>
      </c>
      <c r="R114" s="624">
        <v>7</v>
      </c>
      <c r="S114" s="1"/>
      <c r="T114" s="1"/>
      <c r="U114" s="1"/>
      <c r="V114" s="1"/>
      <c r="W114" s="1"/>
      <c r="X114" s="1"/>
      <c r="Y114" s="1"/>
    </row>
    <row r="115" spans="1:25" ht="15.75">
      <c r="A115" s="182"/>
      <c r="B115" s="182"/>
      <c r="C115" s="183"/>
      <c r="D115" s="4"/>
      <c r="E115" s="4"/>
      <c r="F115" s="184"/>
      <c r="G115" s="163"/>
      <c r="H115" s="164"/>
      <c r="I115" s="64"/>
      <c r="J115" s="64"/>
      <c r="K115" s="64"/>
      <c r="L115" s="624" t="s">
        <v>226</v>
      </c>
      <c r="M115" s="624" t="s">
        <v>300</v>
      </c>
      <c r="N115" s="624" t="s">
        <v>301</v>
      </c>
      <c r="O115" s="626" t="s">
        <v>15</v>
      </c>
      <c r="P115" s="626" t="s">
        <v>15</v>
      </c>
      <c r="Q115" s="624" t="s">
        <v>316</v>
      </c>
      <c r="R115" s="624">
        <v>1</v>
      </c>
      <c r="S115" s="1"/>
      <c r="T115" s="1"/>
      <c r="U115" s="1"/>
      <c r="V115" s="1"/>
      <c r="W115" s="1"/>
      <c r="X115" s="1"/>
      <c r="Y115" s="1"/>
    </row>
    <row r="116" spans="1:25" ht="15.75">
      <c r="A116" s="185" t="s">
        <v>56</v>
      </c>
      <c r="B116" s="182"/>
      <c r="C116" s="183"/>
      <c r="D116" s="4"/>
      <c r="E116" s="4"/>
      <c r="F116" s="184"/>
      <c r="G116" s="163"/>
      <c r="H116" s="164"/>
      <c r="I116" s="64"/>
      <c r="J116" s="64"/>
      <c r="K116" s="64"/>
      <c r="L116" s="624" t="s">
        <v>227</v>
      </c>
      <c r="M116" s="624" t="s">
        <v>300</v>
      </c>
      <c r="N116" s="624" t="s">
        <v>305</v>
      </c>
      <c r="O116" s="624" t="s">
        <v>304</v>
      </c>
      <c r="P116" s="624" t="s">
        <v>305</v>
      </c>
      <c r="Q116" s="624" t="s">
        <v>316</v>
      </c>
      <c r="R116" s="624">
        <v>7</v>
      </c>
      <c r="S116" s="1"/>
      <c r="T116" s="1"/>
      <c r="U116" s="1"/>
      <c r="V116" s="1"/>
      <c r="W116" s="1"/>
      <c r="X116" s="1"/>
      <c r="Y116" s="1"/>
    </row>
    <row r="117" spans="1:25" ht="15.75">
      <c r="A117" s="165" t="s">
        <v>57</v>
      </c>
      <c r="B117" s="182"/>
      <c r="C117" s="183"/>
      <c r="D117" s="4"/>
      <c r="E117" s="4"/>
      <c r="F117" s="184"/>
      <c r="G117" s="163"/>
      <c r="H117" s="164"/>
      <c r="I117" s="64"/>
      <c r="J117" s="64"/>
      <c r="K117" s="64"/>
      <c r="L117" s="624" t="s">
        <v>228</v>
      </c>
      <c r="M117" s="624" t="s">
        <v>300</v>
      </c>
      <c r="N117" s="624" t="s">
        <v>302</v>
      </c>
      <c r="O117" s="624" t="s">
        <v>304</v>
      </c>
      <c r="P117" s="624" t="s">
        <v>303</v>
      </c>
      <c r="Q117" s="624" t="s">
        <v>316</v>
      </c>
      <c r="R117" s="624">
        <v>7</v>
      </c>
      <c r="S117" s="1"/>
      <c r="T117" s="1"/>
      <c r="U117" s="1"/>
      <c r="V117" s="1"/>
      <c r="W117" s="1"/>
      <c r="X117" s="1"/>
      <c r="Y117" s="1"/>
    </row>
    <row r="118" spans="1:25" ht="15.75">
      <c r="A118" s="182" t="s">
        <v>58</v>
      </c>
      <c r="B118" s="182"/>
      <c r="C118" s="183"/>
      <c r="D118" s="4"/>
      <c r="E118" s="4"/>
      <c r="F118" s="184"/>
      <c r="G118" s="163"/>
      <c r="H118" s="164"/>
      <c r="I118" s="64"/>
      <c r="J118" s="64"/>
      <c r="K118" s="64"/>
      <c r="L118" s="624" t="s">
        <v>229</v>
      </c>
      <c r="M118" s="624" t="s">
        <v>300</v>
      </c>
      <c r="N118" s="624" t="s">
        <v>301</v>
      </c>
      <c r="O118" s="626" t="s">
        <v>15</v>
      </c>
      <c r="P118" s="626" t="s">
        <v>15</v>
      </c>
      <c r="Q118" s="624" t="s">
        <v>317</v>
      </c>
      <c r="R118" s="624">
        <v>1</v>
      </c>
      <c r="S118" s="1"/>
      <c r="T118" s="1"/>
      <c r="U118" s="1"/>
      <c r="V118" s="1"/>
      <c r="W118" s="1"/>
      <c r="X118" s="1"/>
      <c r="Y118" s="1"/>
    </row>
    <row r="119" spans="1:25" ht="245.25" customHeight="1">
      <c r="A119" s="186"/>
      <c r="B119" s="187"/>
      <c r="C119" s="183"/>
      <c r="D119" s="4"/>
      <c r="E119" s="4"/>
      <c r="F119" s="184"/>
      <c r="G119" s="163"/>
      <c r="H119" s="164"/>
      <c r="I119" s="64"/>
      <c r="J119" s="64"/>
      <c r="K119" s="64"/>
      <c r="L119" s="624" t="s">
        <v>230</v>
      </c>
      <c r="M119" s="624" t="s">
        <v>300</v>
      </c>
      <c r="N119" s="624" t="s">
        <v>303</v>
      </c>
      <c r="O119" s="626" t="s">
        <v>15</v>
      </c>
      <c r="P119" s="626" t="s">
        <v>15</v>
      </c>
      <c r="Q119" s="624" t="s">
        <v>317</v>
      </c>
      <c r="R119" s="624">
        <v>1</v>
      </c>
      <c r="S119" s="1"/>
      <c r="T119" s="1"/>
      <c r="U119" s="1"/>
      <c r="V119" s="1"/>
      <c r="W119" s="1"/>
      <c r="X119" s="1"/>
      <c r="Y119" s="1"/>
    </row>
    <row r="120" spans="1:25" ht="15.75" customHeight="1">
      <c r="A120" s="543" t="s">
        <v>9</v>
      </c>
      <c r="B120" s="544"/>
      <c r="C120" s="544"/>
      <c r="D120" s="544"/>
      <c r="E120" s="545" t="str">
        <f>FacilityName</f>
        <v>Select Facility</v>
      </c>
      <c r="F120" s="118" t="str">
        <f>FacilityName</f>
        <v>Select Facility</v>
      </c>
      <c r="G120" s="26"/>
      <c r="H120" s="156"/>
      <c r="I120" s="64"/>
      <c r="J120" s="64"/>
      <c r="K120" s="64"/>
      <c r="L120" s="624" t="s">
        <v>231</v>
      </c>
      <c r="M120" s="624" t="s">
        <v>300</v>
      </c>
      <c r="N120" s="624" t="s">
        <v>302</v>
      </c>
      <c r="O120" s="626" t="s">
        <v>15</v>
      </c>
      <c r="P120" s="626" t="s">
        <v>15</v>
      </c>
      <c r="Q120" s="624" t="s">
        <v>316</v>
      </c>
      <c r="R120" s="624">
        <v>1</v>
      </c>
      <c r="S120" s="1"/>
      <c r="T120" s="1"/>
      <c r="U120" s="1"/>
      <c r="V120" s="1"/>
      <c r="W120" s="1"/>
      <c r="X120" s="1"/>
      <c r="Y120" s="1"/>
    </row>
    <row r="121" spans="1:25" ht="15.75">
      <c r="A121" s="634" t="s">
        <v>23</v>
      </c>
      <c r="B121" s="635"/>
      <c r="C121" s="635"/>
      <c r="D121" s="635"/>
      <c r="E121" s="636"/>
      <c r="F121" s="144"/>
      <c r="G121" s="27"/>
      <c r="H121" s="156"/>
      <c r="I121" s="64"/>
      <c r="J121" s="64"/>
      <c r="K121" s="64"/>
      <c r="L121" s="624" t="s">
        <v>232</v>
      </c>
      <c r="M121" s="624" t="s">
        <v>300</v>
      </c>
      <c r="N121" s="624" t="s">
        <v>302</v>
      </c>
      <c r="O121" s="624" t="s">
        <v>304</v>
      </c>
      <c r="P121" s="624" t="s">
        <v>303</v>
      </c>
      <c r="Q121" s="624" t="s">
        <v>317</v>
      </c>
      <c r="R121" s="624">
        <v>7</v>
      </c>
      <c r="S121" s="1"/>
      <c r="T121" s="1"/>
      <c r="U121" s="1"/>
      <c r="V121" s="1"/>
      <c r="W121" s="1"/>
      <c r="X121" s="1"/>
      <c r="Y121" s="1"/>
    </row>
    <row r="122" spans="1:25" ht="15.75">
      <c r="A122" s="309" t="s">
        <v>11</v>
      </c>
      <c r="B122" s="310"/>
      <c r="C122" s="310"/>
      <c r="D122" s="151"/>
      <c r="E122" s="316" t="s">
        <v>393</v>
      </c>
      <c r="F122" s="116"/>
      <c r="G122" s="52"/>
      <c r="H122" s="156"/>
      <c r="I122" s="64"/>
      <c r="J122" s="64"/>
      <c r="K122" s="64"/>
      <c r="L122" s="624" t="s">
        <v>233</v>
      </c>
      <c r="M122" s="624" t="s">
        <v>300</v>
      </c>
      <c r="N122" s="624" t="s">
        <v>305</v>
      </c>
      <c r="O122" s="626" t="s">
        <v>15</v>
      </c>
      <c r="P122" s="626" t="s">
        <v>15</v>
      </c>
      <c r="Q122" s="624" t="s">
        <v>316</v>
      </c>
      <c r="R122" s="624">
        <v>1</v>
      </c>
      <c r="S122" s="1"/>
      <c r="T122" s="1"/>
      <c r="U122" s="1"/>
      <c r="V122" s="1"/>
      <c r="W122" s="1"/>
      <c r="X122" s="1"/>
      <c r="Y122" s="1"/>
    </row>
    <row r="123" spans="1:25" ht="15.75">
      <c r="A123" s="5"/>
      <c r="B123" s="185"/>
      <c r="C123" s="185"/>
      <c r="D123" s="188"/>
      <c r="E123" s="454"/>
      <c r="F123" s="189"/>
      <c r="G123" s="52"/>
      <c r="H123" s="156"/>
      <c r="I123" s="64"/>
      <c r="J123" s="64"/>
      <c r="K123" s="64"/>
      <c r="L123" s="624" t="s">
        <v>234</v>
      </c>
      <c r="M123" s="624" t="s">
        <v>300</v>
      </c>
      <c r="N123" s="624" t="s">
        <v>305</v>
      </c>
      <c r="O123" s="624" t="s">
        <v>304</v>
      </c>
      <c r="P123" s="624" t="s">
        <v>305</v>
      </c>
      <c r="Q123" s="624" t="s">
        <v>316</v>
      </c>
      <c r="R123" s="624">
        <v>7</v>
      </c>
      <c r="S123" s="1"/>
      <c r="T123" s="1"/>
      <c r="U123" s="1"/>
      <c r="V123" s="1"/>
      <c r="W123" s="1"/>
      <c r="X123" s="1"/>
      <c r="Y123" s="1"/>
    </row>
    <row r="124" spans="1:25" ht="22.5" customHeight="1">
      <c r="A124" s="653" t="s">
        <v>24</v>
      </c>
      <c r="B124" s="654"/>
      <c r="C124" s="654"/>
      <c r="D124" s="655"/>
      <c r="E124" s="473" t="s">
        <v>8</v>
      </c>
      <c r="F124" s="120" t="str">
        <f>E124</f>
        <v>[Year]</v>
      </c>
      <c r="G124" s="52"/>
      <c r="H124" s="156"/>
      <c r="I124" s="64"/>
      <c r="J124" s="64"/>
      <c r="K124" s="64"/>
      <c r="L124" s="624" t="s">
        <v>235</v>
      </c>
      <c r="M124" s="624" t="s">
        <v>533</v>
      </c>
      <c r="N124" s="624" t="s">
        <v>302</v>
      </c>
      <c r="O124" s="626" t="s">
        <v>15</v>
      </c>
      <c r="P124" s="626" t="s">
        <v>15</v>
      </c>
      <c r="Q124" s="624" t="s">
        <v>317</v>
      </c>
      <c r="R124" s="624">
        <v>3</v>
      </c>
      <c r="S124" s="1"/>
      <c r="T124" s="1"/>
      <c r="U124" s="1"/>
      <c r="V124" s="1"/>
      <c r="W124" s="1"/>
      <c r="X124" s="1"/>
      <c r="Y124" s="1"/>
    </row>
    <row r="125" spans="1:25" ht="31.5" customHeight="1">
      <c r="A125" s="653" t="s">
        <v>399</v>
      </c>
      <c r="B125" s="654"/>
      <c r="C125" s="654"/>
      <c r="D125" s="655"/>
      <c r="E125" s="473" t="s">
        <v>8</v>
      </c>
      <c r="F125" s="120" t="str">
        <f>E125</f>
        <v>[Year]</v>
      </c>
      <c r="G125" s="52"/>
      <c r="H125" s="156"/>
      <c r="I125" s="64"/>
      <c r="J125" s="64"/>
      <c r="K125" s="64"/>
      <c r="L125" s="624" t="s">
        <v>236</v>
      </c>
      <c r="M125" s="624" t="s">
        <v>304</v>
      </c>
      <c r="N125" s="624" t="s">
        <v>301</v>
      </c>
      <c r="O125" s="626" t="s">
        <v>15</v>
      </c>
      <c r="P125" s="626" t="s">
        <v>15</v>
      </c>
      <c r="Q125" s="624" t="s">
        <v>316</v>
      </c>
      <c r="R125" s="624">
        <v>4</v>
      </c>
      <c r="S125" s="1"/>
      <c r="T125" s="1"/>
      <c r="U125" s="1"/>
      <c r="V125" s="1"/>
      <c r="W125" s="1"/>
      <c r="X125" s="1"/>
      <c r="Y125" s="1"/>
    </row>
    <row r="126" spans="1:25" ht="15.75">
      <c r="A126" s="123"/>
      <c r="B126" s="546"/>
      <c r="C126" s="547"/>
      <c r="D126" s="548"/>
      <c r="E126" s="549"/>
      <c r="F126" s="184"/>
      <c r="G126" s="163"/>
      <c r="H126" s="164"/>
      <c r="I126" s="64"/>
      <c r="J126" s="64"/>
      <c r="K126" s="64"/>
      <c r="L126" s="624" t="s">
        <v>237</v>
      </c>
      <c r="M126" s="624" t="s">
        <v>533</v>
      </c>
      <c r="N126" s="624" t="s">
        <v>302</v>
      </c>
      <c r="O126" s="626" t="s">
        <v>15</v>
      </c>
      <c r="P126" s="626" t="s">
        <v>15</v>
      </c>
      <c r="Q126" s="624" t="s">
        <v>317</v>
      </c>
      <c r="R126" s="624">
        <v>3</v>
      </c>
      <c r="S126" s="1"/>
      <c r="T126" s="1"/>
      <c r="U126" s="1"/>
      <c r="V126" s="1"/>
      <c r="W126" s="1"/>
      <c r="X126" s="1"/>
      <c r="Y126" s="1"/>
    </row>
    <row r="127" spans="1:25" ht="15.75" customHeight="1">
      <c r="A127" s="550" t="s">
        <v>9</v>
      </c>
      <c r="B127" s="32"/>
      <c r="C127" s="32"/>
      <c r="D127" s="32"/>
      <c r="E127" s="551" t="str">
        <f>FacilityName</f>
        <v>Select Facility</v>
      </c>
      <c r="F127" s="118" t="str">
        <f>FacilityName</f>
        <v>Select Facility</v>
      </c>
      <c r="G127" s="26"/>
      <c r="H127" s="156"/>
      <c r="I127" s="64"/>
      <c r="J127" s="64"/>
      <c r="K127" s="64"/>
      <c r="L127" s="624" t="s">
        <v>238</v>
      </c>
      <c r="M127" s="624" t="s">
        <v>300</v>
      </c>
      <c r="N127" s="624" t="s">
        <v>303</v>
      </c>
      <c r="O127" s="624" t="s">
        <v>304</v>
      </c>
      <c r="P127" s="624" t="s">
        <v>305</v>
      </c>
      <c r="Q127" s="624" t="s">
        <v>316</v>
      </c>
      <c r="R127" s="624">
        <v>7</v>
      </c>
      <c r="S127" s="1"/>
      <c r="T127" s="1"/>
      <c r="U127" s="1"/>
      <c r="V127" s="1"/>
      <c r="W127" s="1"/>
      <c r="X127" s="1"/>
      <c r="Y127" s="1"/>
    </row>
    <row r="128" spans="1:25" ht="15.75">
      <c r="A128" s="634" t="s">
        <v>53</v>
      </c>
      <c r="B128" s="635"/>
      <c r="C128" s="635"/>
      <c r="D128" s="635"/>
      <c r="E128" s="636"/>
      <c r="F128" s="144"/>
      <c r="G128" s="27"/>
      <c r="H128" s="156"/>
      <c r="I128" s="64"/>
      <c r="J128" s="64"/>
      <c r="K128" s="64"/>
      <c r="L128" s="624" t="s">
        <v>239</v>
      </c>
      <c r="M128" s="624" t="s">
        <v>300</v>
      </c>
      <c r="N128" s="624" t="s">
        <v>301</v>
      </c>
      <c r="O128" s="626" t="s">
        <v>15</v>
      </c>
      <c r="P128" s="626" t="s">
        <v>15</v>
      </c>
      <c r="Q128" s="624" t="s">
        <v>316</v>
      </c>
      <c r="R128" s="624">
        <v>1</v>
      </c>
      <c r="S128" s="1"/>
      <c r="T128" s="1"/>
      <c r="U128" s="1"/>
      <c r="V128" s="1"/>
      <c r="W128" s="1"/>
      <c r="X128" s="1"/>
      <c r="Y128" s="1"/>
    </row>
    <row r="129" spans="1:25" ht="15.75">
      <c r="A129" s="309" t="s">
        <v>11</v>
      </c>
      <c r="B129" s="315"/>
      <c r="C129" s="315"/>
      <c r="D129" s="151"/>
      <c r="E129" s="316" t="s">
        <v>393</v>
      </c>
      <c r="F129" s="119" t="s">
        <v>54</v>
      </c>
      <c r="G129" s="52"/>
      <c r="H129" s="156"/>
      <c r="I129" s="64"/>
      <c r="J129" s="64"/>
      <c r="K129" s="64"/>
      <c r="L129" s="624" t="s">
        <v>240</v>
      </c>
      <c r="M129" s="624" t="s">
        <v>304</v>
      </c>
      <c r="N129" s="624" t="s">
        <v>303</v>
      </c>
      <c r="O129" s="626" t="s">
        <v>15</v>
      </c>
      <c r="P129" s="626" t="s">
        <v>15</v>
      </c>
      <c r="Q129" s="624" t="s">
        <v>317</v>
      </c>
      <c r="R129" s="624">
        <v>4</v>
      </c>
      <c r="S129" s="1"/>
      <c r="T129" s="1"/>
      <c r="U129" s="1"/>
      <c r="V129" s="1"/>
      <c r="W129" s="1"/>
      <c r="X129" s="1"/>
      <c r="Y129" s="1"/>
    </row>
    <row r="130" spans="1:25" ht="15.75">
      <c r="A130" s="5"/>
      <c r="B130" s="185"/>
      <c r="C130" s="185"/>
      <c r="D130" s="188"/>
      <c r="E130" s="552" t="s">
        <v>25</v>
      </c>
      <c r="F130" s="123"/>
      <c r="G130" s="52"/>
      <c r="H130" s="156"/>
      <c r="I130" s="64"/>
      <c r="J130" s="64"/>
      <c r="K130" s="64"/>
      <c r="L130" s="624" t="s">
        <v>241</v>
      </c>
      <c r="M130" s="624" t="s">
        <v>300</v>
      </c>
      <c r="N130" s="624" t="s">
        <v>301</v>
      </c>
      <c r="O130" s="624" t="s">
        <v>304</v>
      </c>
      <c r="P130" s="624" t="s">
        <v>302</v>
      </c>
      <c r="Q130" s="624" t="s">
        <v>316</v>
      </c>
      <c r="R130" s="624">
        <v>7</v>
      </c>
      <c r="S130" s="1"/>
      <c r="T130" s="1"/>
      <c r="U130" s="1"/>
      <c r="V130" s="1"/>
      <c r="W130" s="1"/>
      <c r="X130" s="1"/>
      <c r="Y130" s="1"/>
    </row>
    <row r="131" spans="1:25" ht="30" customHeight="1">
      <c r="A131" s="653" t="s">
        <v>397</v>
      </c>
      <c r="B131" s="654"/>
      <c r="C131" s="654"/>
      <c r="D131" s="655"/>
      <c r="E131" s="474"/>
      <c r="F131" s="120">
        <f>bypass</f>
        <v>0</v>
      </c>
      <c r="G131" s="52"/>
      <c r="H131" s="156"/>
      <c r="I131" s="64"/>
      <c r="J131" s="64"/>
      <c r="K131" s="64"/>
      <c r="L131" s="624" t="s">
        <v>242</v>
      </c>
      <c r="M131" s="624" t="s">
        <v>300</v>
      </c>
      <c r="N131" s="624" t="s">
        <v>303</v>
      </c>
      <c r="O131" s="626" t="s">
        <v>15</v>
      </c>
      <c r="P131" s="626" t="s">
        <v>15</v>
      </c>
      <c r="Q131" s="624" t="s">
        <v>317</v>
      </c>
      <c r="R131" s="624">
        <v>1</v>
      </c>
      <c r="S131" s="1"/>
      <c r="T131" s="1"/>
      <c r="U131" s="1"/>
      <c r="V131" s="1"/>
      <c r="W131" s="1"/>
      <c r="X131" s="1"/>
      <c r="Y131" s="1"/>
    </row>
    <row r="132" spans="1:25" ht="33.75" customHeight="1">
      <c r="A132" s="653" t="s">
        <v>398</v>
      </c>
      <c r="B132" s="654"/>
      <c r="C132" s="654"/>
      <c r="D132" s="655"/>
      <c r="E132" s="474"/>
      <c r="F132" s="120">
        <f>bypass2</f>
        <v>0</v>
      </c>
      <c r="G132" s="52"/>
      <c r="H132" s="156"/>
      <c r="I132" s="64"/>
      <c r="J132" s="64"/>
      <c r="K132" s="64"/>
      <c r="L132" s="624" t="s">
        <v>243</v>
      </c>
      <c r="M132" s="624" t="s">
        <v>300</v>
      </c>
      <c r="N132" s="624" t="s">
        <v>301</v>
      </c>
      <c r="O132" s="626" t="s">
        <v>15</v>
      </c>
      <c r="P132" s="626" t="s">
        <v>15</v>
      </c>
      <c r="Q132" s="624" t="s">
        <v>316</v>
      </c>
      <c r="R132" s="624">
        <v>1</v>
      </c>
      <c r="S132" s="1"/>
      <c r="T132" s="1"/>
      <c r="U132" s="1"/>
      <c r="V132" s="1"/>
      <c r="W132" s="1"/>
      <c r="X132" s="1"/>
      <c r="Y132" s="1"/>
    </row>
    <row r="133" spans="1:25" ht="15.75" customHeight="1">
      <c r="A133" s="418"/>
      <c r="B133" s="108"/>
      <c r="C133" s="185"/>
      <c r="D133" s="108"/>
      <c r="E133" s="553"/>
      <c r="F133" s="123"/>
      <c r="G133" s="52"/>
      <c r="H133" s="156"/>
      <c r="I133" s="64"/>
      <c r="J133" s="64"/>
      <c r="K133" s="64"/>
      <c r="L133" s="624" t="s">
        <v>244</v>
      </c>
      <c r="M133" s="624" t="s">
        <v>533</v>
      </c>
      <c r="N133" s="624" t="s">
        <v>302</v>
      </c>
      <c r="O133" s="626" t="s">
        <v>15</v>
      </c>
      <c r="P133" s="626" t="s">
        <v>15</v>
      </c>
      <c r="Q133" s="624" t="s">
        <v>317</v>
      </c>
      <c r="R133" s="624">
        <v>3</v>
      </c>
      <c r="S133" s="1"/>
      <c r="T133" s="1"/>
      <c r="U133" s="1"/>
      <c r="V133" s="1"/>
      <c r="W133" s="1"/>
      <c r="X133" s="1"/>
      <c r="Y133" s="1"/>
    </row>
    <row r="134" spans="1:25" ht="15">
      <c r="A134" s="648" t="s">
        <v>360</v>
      </c>
      <c r="B134" s="649"/>
      <c r="C134" s="649"/>
      <c r="D134" s="649"/>
      <c r="E134" s="650"/>
      <c r="F134" s="104"/>
      <c r="G134" s="52"/>
      <c r="H134" s="156"/>
      <c r="I134" s="64"/>
      <c r="J134" s="64"/>
      <c r="K134" s="64"/>
      <c r="L134" s="624" t="s">
        <v>245</v>
      </c>
      <c r="M134" s="624" t="s">
        <v>300</v>
      </c>
      <c r="N134" s="624" t="s">
        <v>301</v>
      </c>
      <c r="O134" s="626" t="s">
        <v>15</v>
      </c>
      <c r="P134" s="626" t="s">
        <v>15</v>
      </c>
      <c r="Q134" s="624" t="s">
        <v>316</v>
      </c>
      <c r="R134" s="624">
        <v>1</v>
      </c>
      <c r="S134" s="1"/>
      <c r="T134" s="1"/>
      <c r="U134" s="1"/>
      <c r="V134" s="1"/>
      <c r="W134" s="1"/>
      <c r="X134" s="1"/>
      <c r="Y134" s="1"/>
    </row>
    <row r="135" spans="1:25" ht="15">
      <c r="A135" s="123"/>
      <c r="B135" s="306"/>
      <c r="C135" s="422"/>
      <c r="D135" s="422"/>
      <c r="E135" s="424"/>
      <c r="F135" s="123"/>
      <c r="G135" s="52"/>
      <c r="H135" s="156"/>
      <c r="I135" s="64"/>
      <c r="J135" s="64"/>
      <c r="K135" s="64"/>
      <c r="L135" s="624" t="s">
        <v>246</v>
      </c>
      <c r="M135" s="624" t="s">
        <v>300</v>
      </c>
      <c r="N135" s="624" t="s">
        <v>303</v>
      </c>
      <c r="O135" s="624" t="s">
        <v>304</v>
      </c>
      <c r="P135" s="624" t="s">
        <v>305</v>
      </c>
      <c r="Q135" s="624" t="s">
        <v>317</v>
      </c>
      <c r="R135" s="624">
        <v>7</v>
      </c>
      <c r="S135" s="1"/>
      <c r="T135" s="1"/>
      <c r="U135" s="1"/>
      <c r="V135" s="1"/>
      <c r="W135" s="1"/>
      <c r="X135" s="1"/>
      <c r="Y135" s="1"/>
    </row>
    <row r="136" spans="1:25" ht="15">
      <c r="A136" s="648" t="s">
        <v>450</v>
      </c>
      <c r="B136" s="649"/>
      <c r="C136" s="649"/>
      <c r="D136" s="649"/>
      <c r="E136" s="424"/>
      <c r="F136" s="123"/>
      <c r="G136" s="52"/>
      <c r="H136" s="156"/>
      <c r="I136" s="64"/>
      <c r="J136" s="64"/>
      <c r="K136" s="64"/>
      <c r="L136" s="624" t="s">
        <v>247</v>
      </c>
      <c r="M136" s="624" t="s">
        <v>300</v>
      </c>
      <c r="N136" s="624" t="s">
        <v>301</v>
      </c>
      <c r="O136" s="626" t="s">
        <v>15</v>
      </c>
      <c r="P136" s="626" t="s">
        <v>15</v>
      </c>
      <c r="Q136" s="624" t="s">
        <v>317</v>
      </c>
      <c r="R136" s="624">
        <v>1</v>
      </c>
      <c r="S136" s="1"/>
      <c r="T136" s="1"/>
      <c r="U136" s="1"/>
      <c r="V136" s="1"/>
      <c r="W136" s="1"/>
      <c r="X136" s="1"/>
      <c r="Y136" s="1"/>
    </row>
    <row r="137" spans="1:25" ht="15">
      <c r="A137" s="648" t="s">
        <v>27</v>
      </c>
      <c r="B137" s="649"/>
      <c r="C137" s="649"/>
      <c r="D137" s="649"/>
      <c r="E137" s="650"/>
      <c r="F137" s="123"/>
      <c r="G137" s="52"/>
      <c r="H137" s="156"/>
      <c r="I137" s="64"/>
      <c r="J137" s="64"/>
      <c r="K137" s="64"/>
      <c r="L137" s="624" t="s">
        <v>248</v>
      </c>
      <c r="M137" s="624" t="s">
        <v>300</v>
      </c>
      <c r="N137" s="624" t="s">
        <v>305</v>
      </c>
      <c r="O137" s="624" t="s">
        <v>304</v>
      </c>
      <c r="P137" s="624" t="s">
        <v>305</v>
      </c>
      <c r="Q137" s="624" t="s">
        <v>317</v>
      </c>
      <c r="R137" s="624">
        <v>7</v>
      </c>
      <c r="S137" s="1"/>
      <c r="T137" s="1"/>
      <c r="U137" s="1"/>
      <c r="V137" s="1"/>
      <c r="W137" s="1"/>
      <c r="X137" s="1"/>
      <c r="Y137" s="1"/>
    </row>
    <row r="138" spans="1:25" ht="15">
      <c r="A138" s="648" t="s">
        <v>28</v>
      </c>
      <c r="B138" s="649"/>
      <c r="C138" s="649"/>
      <c r="D138" s="649"/>
      <c r="E138" s="650"/>
      <c r="F138" s="123"/>
      <c r="G138" s="52"/>
      <c r="H138" s="156"/>
      <c r="I138" s="64"/>
      <c r="J138" s="64"/>
      <c r="K138" s="64"/>
      <c r="L138" s="624" t="s">
        <v>249</v>
      </c>
      <c r="M138" s="624" t="s">
        <v>533</v>
      </c>
      <c r="N138" s="624" t="s">
        <v>302</v>
      </c>
      <c r="O138" s="626" t="s">
        <v>15</v>
      </c>
      <c r="P138" s="626" t="s">
        <v>15</v>
      </c>
      <c r="Q138" s="624" t="s">
        <v>316</v>
      </c>
      <c r="R138" s="624">
        <v>2</v>
      </c>
      <c r="S138" s="1"/>
      <c r="T138" s="1"/>
      <c r="U138" s="1"/>
      <c r="V138" s="1"/>
      <c r="W138" s="1"/>
      <c r="X138" s="1"/>
      <c r="Y138" s="1"/>
    </row>
    <row r="139" spans="1:25" ht="15">
      <c r="A139" s="648" t="s">
        <v>29</v>
      </c>
      <c r="B139" s="649"/>
      <c r="C139" s="649"/>
      <c r="D139" s="649"/>
      <c r="E139" s="650"/>
      <c r="F139" s="123"/>
      <c r="G139" s="52"/>
      <c r="H139" s="156"/>
      <c r="I139" s="64"/>
      <c r="J139" s="64"/>
      <c r="K139" s="64"/>
      <c r="L139" s="624" t="s">
        <v>250</v>
      </c>
      <c r="M139" s="624" t="s">
        <v>300</v>
      </c>
      <c r="N139" s="624" t="s">
        <v>301</v>
      </c>
      <c r="O139" s="624" t="s">
        <v>304</v>
      </c>
      <c r="P139" s="624" t="s">
        <v>302</v>
      </c>
      <c r="Q139" s="624" t="s">
        <v>316</v>
      </c>
      <c r="R139" s="624">
        <v>7</v>
      </c>
      <c r="S139" s="1"/>
      <c r="T139" s="1"/>
      <c r="U139" s="1"/>
      <c r="V139" s="1"/>
      <c r="W139" s="1"/>
      <c r="X139" s="1"/>
      <c r="Y139" s="1"/>
    </row>
    <row r="140" spans="1:25" ht="15">
      <c r="A140" s="648" t="s">
        <v>30</v>
      </c>
      <c r="B140" s="649"/>
      <c r="C140" s="649"/>
      <c r="D140" s="649"/>
      <c r="E140" s="650"/>
      <c r="F140" s="123"/>
      <c r="G140" s="52"/>
      <c r="H140" s="156"/>
      <c r="I140" s="64"/>
      <c r="J140" s="64"/>
      <c r="K140" s="64"/>
      <c r="L140" s="624" t="s">
        <v>251</v>
      </c>
      <c r="M140" s="624" t="s">
        <v>300</v>
      </c>
      <c r="N140" s="624" t="s">
        <v>302</v>
      </c>
      <c r="O140" s="624" t="s">
        <v>304</v>
      </c>
      <c r="P140" s="624" t="s">
        <v>303</v>
      </c>
      <c r="Q140" s="624" t="s">
        <v>316</v>
      </c>
      <c r="R140" s="624">
        <v>7</v>
      </c>
      <c r="S140" s="1"/>
      <c r="T140" s="1"/>
      <c r="U140" s="1"/>
      <c r="V140" s="1"/>
      <c r="W140" s="1"/>
      <c r="X140" s="1"/>
      <c r="Y140" s="1"/>
    </row>
    <row r="141" spans="1:25" ht="15">
      <c r="A141" s="648" t="s">
        <v>31</v>
      </c>
      <c r="B141" s="649"/>
      <c r="C141" s="649"/>
      <c r="D141" s="649"/>
      <c r="E141" s="424"/>
      <c r="F141" s="123"/>
      <c r="G141" s="52"/>
      <c r="H141" s="156"/>
      <c r="I141" s="64"/>
      <c r="J141" s="64"/>
      <c r="K141" s="64"/>
      <c r="L141" s="624" t="s">
        <v>252</v>
      </c>
      <c r="M141" s="624" t="s">
        <v>300</v>
      </c>
      <c r="N141" s="624" t="s">
        <v>302</v>
      </c>
      <c r="O141" s="626" t="s">
        <v>15</v>
      </c>
      <c r="P141" s="626" t="s">
        <v>15</v>
      </c>
      <c r="Q141" s="624" t="s">
        <v>317</v>
      </c>
      <c r="R141" s="624">
        <v>1</v>
      </c>
      <c r="S141" s="1"/>
      <c r="T141" s="1"/>
      <c r="U141" s="1"/>
      <c r="V141" s="1"/>
      <c r="W141" s="1"/>
      <c r="X141" s="1"/>
      <c r="Y141" s="1"/>
    </row>
    <row r="142" spans="1:25" ht="15">
      <c r="A142" s="421"/>
      <c r="B142" s="306"/>
      <c r="C142" s="422"/>
      <c r="D142" s="422"/>
      <c r="E142" s="424"/>
      <c r="F142" s="123"/>
      <c r="G142" s="52"/>
      <c r="H142" s="156"/>
      <c r="I142" s="64"/>
      <c r="J142" s="64"/>
      <c r="K142" s="64"/>
      <c r="L142" s="624" t="s">
        <v>253</v>
      </c>
      <c r="M142" s="624" t="s">
        <v>300</v>
      </c>
      <c r="N142" s="624" t="s">
        <v>301</v>
      </c>
      <c r="O142" s="626" t="s">
        <v>15</v>
      </c>
      <c r="P142" s="626" t="s">
        <v>15</v>
      </c>
      <c r="Q142" s="624" t="s">
        <v>317</v>
      </c>
      <c r="R142" s="624">
        <v>1</v>
      </c>
      <c r="S142" s="1"/>
      <c r="T142" s="1"/>
      <c r="U142" s="1"/>
      <c r="V142" s="1"/>
      <c r="W142" s="1"/>
      <c r="X142" s="1"/>
      <c r="Y142" s="1"/>
    </row>
    <row r="143" spans="1:25" ht="15">
      <c r="A143" s="648" t="s">
        <v>451</v>
      </c>
      <c r="B143" s="649"/>
      <c r="C143" s="649"/>
      <c r="D143" s="649"/>
      <c r="E143" s="424"/>
      <c r="F143" s="123"/>
      <c r="G143" s="52"/>
      <c r="H143" s="156"/>
      <c r="I143" s="64"/>
      <c r="J143" s="64"/>
      <c r="K143" s="64"/>
      <c r="L143" s="624" t="s">
        <v>254</v>
      </c>
      <c r="M143" s="624" t="s">
        <v>300</v>
      </c>
      <c r="N143" s="624" t="s">
        <v>301</v>
      </c>
      <c r="O143" s="624" t="s">
        <v>304</v>
      </c>
      <c r="P143" s="624" t="s">
        <v>302</v>
      </c>
      <c r="Q143" s="624" t="s">
        <v>316</v>
      </c>
      <c r="R143" s="624">
        <v>7</v>
      </c>
      <c r="S143" s="1"/>
      <c r="T143" s="1"/>
      <c r="U143" s="1"/>
      <c r="V143" s="1"/>
      <c r="W143" s="1"/>
      <c r="X143" s="1"/>
      <c r="Y143" s="1"/>
    </row>
    <row r="144" spans="1:25" ht="9" customHeight="1">
      <c r="A144" s="307"/>
      <c r="B144" s="308"/>
      <c r="C144" s="308"/>
      <c r="D144" s="308"/>
      <c r="E144" s="554"/>
      <c r="F144" s="123"/>
      <c r="G144" s="52"/>
      <c r="H144" s="156"/>
      <c r="I144" s="64"/>
      <c r="J144" s="64"/>
      <c r="K144" s="64"/>
      <c r="L144" s="624" t="s">
        <v>255</v>
      </c>
      <c r="M144" s="624" t="s">
        <v>300</v>
      </c>
      <c r="N144" s="624" t="s">
        <v>303</v>
      </c>
      <c r="O144" s="626" t="s">
        <v>15</v>
      </c>
      <c r="P144" s="626" t="s">
        <v>15</v>
      </c>
      <c r="Q144" s="624" t="s">
        <v>317</v>
      </c>
      <c r="R144" s="624">
        <v>1</v>
      </c>
      <c r="S144" s="1"/>
      <c r="T144" s="1"/>
      <c r="U144" s="1"/>
      <c r="V144" s="1"/>
      <c r="W144" s="1"/>
      <c r="X144" s="1"/>
      <c r="Y144" s="1"/>
    </row>
    <row r="145" spans="1:25" ht="13.5" customHeight="1">
      <c r="A145" s="651" t="s">
        <v>362</v>
      </c>
      <c r="B145" s="652"/>
      <c r="C145" s="652"/>
      <c r="D145" s="70">
        <v>2017</v>
      </c>
      <c r="E145" s="555"/>
      <c r="F145" s="123"/>
      <c r="G145" s="52"/>
      <c r="H145" s="156"/>
      <c r="I145" s="64"/>
      <c r="J145" s="64"/>
      <c r="K145" s="64"/>
      <c r="L145" s="624" t="s">
        <v>256</v>
      </c>
      <c r="M145" s="624" t="s">
        <v>300</v>
      </c>
      <c r="N145" s="624" t="s">
        <v>301</v>
      </c>
      <c r="O145" s="624" t="s">
        <v>304</v>
      </c>
      <c r="P145" s="624" t="s">
        <v>301</v>
      </c>
      <c r="Q145" s="624" t="s">
        <v>316</v>
      </c>
      <c r="R145" s="624">
        <v>7</v>
      </c>
      <c r="S145" s="1"/>
      <c r="T145" s="1"/>
      <c r="U145" s="1"/>
      <c r="V145" s="1"/>
      <c r="W145" s="1"/>
      <c r="X145" s="1"/>
      <c r="Y145" s="1"/>
    </row>
    <row r="146" spans="1:25" ht="15.75">
      <c r="A146" s="5"/>
      <c r="B146" s="188"/>
      <c r="C146" s="185"/>
      <c r="D146" s="188"/>
      <c r="E146" s="454"/>
      <c r="F146" s="123"/>
      <c r="G146" s="52"/>
      <c r="H146" s="156"/>
      <c r="I146" s="64"/>
      <c r="J146" s="64"/>
      <c r="K146" s="64"/>
      <c r="L146" s="624" t="s">
        <v>257</v>
      </c>
      <c r="M146" s="624" t="s">
        <v>533</v>
      </c>
      <c r="N146" s="624" t="s">
        <v>302</v>
      </c>
      <c r="O146" s="626" t="s">
        <v>15</v>
      </c>
      <c r="P146" s="626" t="s">
        <v>15</v>
      </c>
      <c r="Q146" s="624" t="s">
        <v>316</v>
      </c>
      <c r="R146" s="624">
        <v>2</v>
      </c>
      <c r="S146" s="1"/>
      <c r="T146" s="1"/>
      <c r="U146" s="1"/>
      <c r="V146" s="1"/>
      <c r="W146" s="1"/>
      <c r="X146" s="1"/>
      <c r="Y146" s="1"/>
    </row>
    <row r="147" spans="1:25" ht="22.5" customHeight="1">
      <c r="A147" s="800" t="s">
        <v>32</v>
      </c>
      <c r="B147" s="801"/>
      <c r="C147" s="802"/>
      <c r="D147" s="474" t="s">
        <v>26</v>
      </c>
      <c r="E147" s="553"/>
      <c r="F147" s="313" t="str">
        <f>D147</f>
        <v>[Number]</v>
      </c>
      <c r="G147" s="52"/>
      <c r="H147" s="156"/>
      <c r="I147" s="64"/>
      <c r="J147" s="64"/>
      <c r="K147" s="64"/>
      <c r="L147" s="624" t="s">
        <v>258</v>
      </c>
      <c r="M147" s="624" t="s">
        <v>304</v>
      </c>
      <c r="N147" s="624" t="s">
        <v>305</v>
      </c>
      <c r="O147" s="626" t="s">
        <v>15</v>
      </c>
      <c r="P147" s="626" t="s">
        <v>15</v>
      </c>
      <c r="Q147" s="624" t="s">
        <v>316</v>
      </c>
      <c r="R147" s="624">
        <v>4</v>
      </c>
      <c r="S147" s="1"/>
      <c r="T147" s="1"/>
      <c r="U147" s="1"/>
      <c r="V147" s="1"/>
      <c r="W147" s="1"/>
      <c r="X147" s="1"/>
      <c r="Y147" s="1"/>
    </row>
    <row r="148" spans="1:25" ht="21" customHeight="1">
      <c r="A148" s="800" t="s">
        <v>33</v>
      </c>
      <c r="B148" s="801"/>
      <c r="C148" s="802"/>
      <c r="D148" s="474" t="s">
        <v>26</v>
      </c>
      <c r="E148" s="553"/>
      <c r="F148" s="313" t="str">
        <f>D148</f>
        <v>[Number]</v>
      </c>
      <c r="G148" s="52"/>
      <c r="H148" s="156"/>
      <c r="I148" s="64"/>
      <c r="J148" s="64"/>
      <c r="K148" s="64"/>
      <c r="L148" s="624" t="s">
        <v>318</v>
      </c>
      <c r="M148" s="624" t="s">
        <v>300</v>
      </c>
      <c r="N148" s="624" t="s">
        <v>302</v>
      </c>
      <c r="O148" s="626" t="s">
        <v>15</v>
      </c>
      <c r="P148" s="626" t="s">
        <v>15</v>
      </c>
      <c r="Q148" s="624" t="s">
        <v>316</v>
      </c>
      <c r="R148" s="624">
        <v>1</v>
      </c>
      <c r="S148" s="1"/>
      <c r="T148" s="1"/>
      <c r="U148" s="1"/>
      <c r="V148" s="1"/>
      <c r="W148" s="1"/>
      <c r="X148" s="1"/>
      <c r="Y148" s="1"/>
    </row>
    <row r="149" spans="1:25" ht="32.25" customHeight="1">
      <c r="A149" s="795" t="s">
        <v>361</v>
      </c>
      <c r="B149" s="796"/>
      <c r="C149" s="796"/>
      <c r="D149" s="796"/>
      <c r="E149" s="556"/>
      <c r="F149" s="105"/>
      <c r="G149" s="52"/>
      <c r="H149" s="156"/>
      <c r="I149" s="64"/>
      <c r="J149" s="64"/>
      <c r="K149" s="64"/>
      <c r="L149" s="624" t="s">
        <v>259</v>
      </c>
      <c r="M149" s="624" t="s">
        <v>300</v>
      </c>
      <c r="N149" s="624" t="s">
        <v>305</v>
      </c>
      <c r="O149" s="626" t="s">
        <v>15</v>
      </c>
      <c r="P149" s="626" t="s">
        <v>15</v>
      </c>
      <c r="Q149" s="624" t="s">
        <v>316</v>
      </c>
      <c r="R149" s="624">
        <v>1</v>
      </c>
      <c r="S149" s="1"/>
      <c r="T149" s="1"/>
      <c r="U149" s="1"/>
      <c r="V149" s="1"/>
      <c r="W149" s="1"/>
      <c r="X149" s="1"/>
      <c r="Y149" s="1"/>
    </row>
    <row r="150" spans="1:25" ht="15" customHeight="1">
      <c r="A150" s="786"/>
      <c r="B150" s="787"/>
      <c r="C150" s="787"/>
      <c r="D150" s="787"/>
      <c r="E150" s="788"/>
      <c r="F150" s="401"/>
      <c r="G150" s="52"/>
      <c r="H150" s="156"/>
      <c r="I150" s="64"/>
      <c r="J150" s="64"/>
      <c r="K150" s="64"/>
      <c r="L150" s="624" t="s">
        <v>260</v>
      </c>
      <c r="M150" s="624" t="s">
        <v>300</v>
      </c>
      <c r="N150" s="624" t="s">
        <v>305</v>
      </c>
      <c r="O150" s="626" t="s">
        <v>15</v>
      </c>
      <c r="P150" s="626" t="s">
        <v>15</v>
      </c>
      <c r="Q150" s="624" t="s">
        <v>316</v>
      </c>
      <c r="R150" s="624">
        <v>1</v>
      </c>
      <c r="S150" s="1"/>
      <c r="T150" s="1"/>
      <c r="U150" s="1"/>
      <c r="V150" s="1"/>
      <c r="W150" s="1"/>
      <c r="X150" s="1"/>
      <c r="Y150" s="1"/>
    </row>
    <row r="151" spans="1:25" ht="63" customHeight="1">
      <c r="A151" s="789"/>
      <c r="B151" s="790"/>
      <c r="C151" s="790"/>
      <c r="D151" s="790"/>
      <c r="E151" s="791"/>
      <c r="F151" s="401"/>
      <c r="G151" s="52"/>
      <c r="H151" s="156"/>
      <c r="I151" s="64"/>
      <c r="J151" s="64"/>
      <c r="K151" s="64"/>
      <c r="L151" s="624" t="s">
        <v>261</v>
      </c>
      <c r="M151" s="624" t="s">
        <v>300</v>
      </c>
      <c r="N151" s="624" t="s">
        <v>301</v>
      </c>
      <c r="O151" s="626" t="s">
        <v>15</v>
      </c>
      <c r="P151" s="626" t="s">
        <v>15</v>
      </c>
      <c r="Q151" s="624" t="s">
        <v>317</v>
      </c>
      <c r="R151" s="624">
        <v>1</v>
      </c>
      <c r="S151" s="1"/>
      <c r="T151" s="1"/>
      <c r="U151" s="1"/>
      <c r="V151" s="1"/>
      <c r="W151" s="1"/>
      <c r="X151" s="1"/>
      <c r="Y151" s="1"/>
    </row>
    <row r="152" spans="1:25" ht="31.5" customHeight="1">
      <c r="A152" s="795" t="s">
        <v>34</v>
      </c>
      <c r="B152" s="796"/>
      <c r="C152" s="796"/>
      <c r="D152" s="796"/>
      <c r="E152" s="556"/>
      <c r="F152" s="369"/>
      <c r="G152" s="52"/>
      <c r="H152" s="156"/>
      <c r="I152" s="64"/>
      <c r="J152" s="64"/>
      <c r="K152" s="64"/>
      <c r="L152" s="624" t="s">
        <v>262</v>
      </c>
      <c r="M152" s="624" t="s">
        <v>300</v>
      </c>
      <c r="N152" s="624" t="s">
        <v>301</v>
      </c>
      <c r="O152" s="624" t="s">
        <v>304</v>
      </c>
      <c r="P152" s="624" t="s">
        <v>303</v>
      </c>
      <c r="Q152" s="624" t="s">
        <v>316</v>
      </c>
      <c r="R152" s="624">
        <v>7</v>
      </c>
      <c r="S152" s="1"/>
      <c r="T152" s="1"/>
      <c r="U152" s="1"/>
      <c r="V152" s="1"/>
      <c r="W152" s="1"/>
      <c r="X152" s="1"/>
      <c r="Y152" s="1"/>
    </row>
    <row r="153" spans="1:25" ht="63" customHeight="1">
      <c r="A153" s="786"/>
      <c r="B153" s="787"/>
      <c r="C153" s="787"/>
      <c r="D153" s="787"/>
      <c r="E153" s="788"/>
      <c r="F153" s="401"/>
      <c r="G153" s="52"/>
      <c r="H153" s="156"/>
      <c r="I153" s="64"/>
      <c r="J153" s="64"/>
      <c r="K153" s="64"/>
      <c r="L153" s="624" t="s">
        <v>263</v>
      </c>
      <c r="M153" s="624" t="s">
        <v>300</v>
      </c>
      <c r="N153" s="624" t="s">
        <v>303</v>
      </c>
      <c r="O153" s="626" t="s">
        <v>15</v>
      </c>
      <c r="P153" s="626" t="s">
        <v>15</v>
      </c>
      <c r="Q153" s="624" t="s">
        <v>316</v>
      </c>
      <c r="R153" s="624">
        <v>1</v>
      </c>
      <c r="S153" s="1"/>
      <c r="T153" s="1"/>
      <c r="U153" s="1"/>
      <c r="V153" s="1"/>
      <c r="W153" s="1"/>
      <c r="X153" s="1"/>
      <c r="Y153" s="1"/>
    </row>
    <row r="154" spans="1:25" ht="14.25" customHeight="1">
      <c r="A154" s="789"/>
      <c r="B154" s="790"/>
      <c r="C154" s="790"/>
      <c r="D154" s="790"/>
      <c r="E154" s="791"/>
      <c r="F154" s="401"/>
      <c r="G154" s="52"/>
      <c r="H154" s="156"/>
      <c r="I154" s="64"/>
      <c r="J154" s="64"/>
      <c r="K154" s="64"/>
      <c r="L154" s="624" t="s">
        <v>264</v>
      </c>
      <c r="M154" s="624" t="s">
        <v>533</v>
      </c>
      <c r="N154" s="624" t="s">
        <v>302</v>
      </c>
      <c r="O154" s="626" t="s">
        <v>15</v>
      </c>
      <c r="P154" s="626" t="s">
        <v>15</v>
      </c>
      <c r="Q154" s="624" t="s">
        <v>316</v>
      </c>
      <c r="R154" s="624">
        <v>2</v>
      </c>
      <c r="S154" s="1"/>
      <c r="T154" s="1"/>
      <c r="U154" s="1"/>
      <c r="V154" s="1"/>
      <c r="W154" s="1"/>
      <c r="X154" s="1"/>
      <c r="Y154" s="1"/>
    </row>
    <row r="155" spans="1:25" ht="15.75">
      <c r="A155" s="123"/>
      <c r="B155" s="548"/>
      <c r="C155" s="192"/>
      <c r="D155" s="419"/>
      <c r="E155" s="461"/>
      <c r="F155" s="184"/>
      <c r="G155" s="163"/>
      <c r="H155" s="156"/>
      <c r="I155" s="64"/>
      <c r="J155" s="64"/>
      <c r="K155" s="64"/>
      <c r="L155" s="624" t="s">
        <v>265</v>
      </c>
      <c r="M155" s="624" t="s">
        <v>300</v>
      </c>
      <c r="N155" s="624" t="s">
        <v>301</v>
      </c>
      <c r="O155" s="626" t="s">
        <v>15</v>
      </c>
      <c r="P155" s="626" t="s">
        <v>15</v>
      </c>
      <c r="Q155" s="624" t="s">
        <v>316</v>
      </c>
      <c r="R155" s="624">
        <v>1</v>
      </c>
      <c r="S155" s="1"/>
      <c r="T155" s="1"/>
      <c r="U155" s="1"/>
      <c r="V155" s="1"/>
      <c r="W155" s="1"/>
      <c r="X155" s="1"/>
      <c r="Y155" s="1"/>
    </row>
    <row r="156" spans="1:25" ht="15.75" customHeight="1">
      <c r="A156" s="550" t="s">
        <v>9</v>
      </c>
      <c r="B156" s="32"/>
      <c r="C156" s="32"/>
      <c r="D156" s="32"/>
      <c r="E156" s="551" t="str">
        <f>FacilityName</f>
        <v>Select Facility</v>
      </c>
      <c r="F156" s="118" t="str">
        <f>FacilityName</f>
        <v>Select Facility</v>
      </c>
      <c r="G156" s="26"/>
      <c r="H156" s="156"/>
      <c r="I156" s="64"/>
      <c r="J156" s="64"/>
      <c r="K156" s="64"/>
      <c r="L156" s="624" t="s">
        <v>266</v>
      </c>
      <c r="M156" s="624" t="s">
        <v>304</v>
      </c>
      <c r="N156" s="624" t="s">
        <v>305</v>
      </c>
      <c r="O156" s="626" t="s">
        <v>15</v>
      </c>
      <c r="P156" s="626" t="s">
        <v>15</v>
      </c>
      <c r="Q156" s="624" t="s">
        <v>317</v>
      </c>
      <c r="R156" s="624">
        <v>4</v>
      </c>
      <c r="S156" s="1"/>
      <c r="T156" s="1"/>
      <c r="U156" s="1"/>
      <c r="V156" s="1"/>
      <c r="W156" s="1"/>
      <c r="X156" s="1"/>
      <c r="Y156" s="1"/>
    </row>
    <row r="157" spans="1:25" ht="15.75">
      <c r="A157" s="775" t="s">
        <v>55</v>
      </c>
      <c r="B157" s="776"/>
      <c r="C157" s="776"/>
      <c r="D157" s="776"/>
      <c r="E157" s="777"/>
      <c r="F157" s="146"/>
      <c r="G157" s="27"/>
      <c r="H157" s="156"/>
      <c r="I157" s="64"/>
      <c r="J157" s="64"/>
      <c r="K157" s="64"/>
      <c r="L157" s="624" t="s">
        <v>335</v>
      </c>
      <c r="M157" s="624" t="s">
        <v>304</v>
      </c>
      <c r="N157" s="624" t="s">
        <v>303</v>
      </c>
      <c r="O157" s="626" t="s">
        <v>15</v>
      </c>
      <c r="P157" s="626" t="s">
        <v>15</v>
      </c>
      <c r="Q157" s="624" t="s">
        <v>316</v>
      </c>
      <c r="R157" s="624">
        <v>4</v>
      </c>
      <c r="S157" s="1"/>
      <c r="T157" s="1"/>
      <c r="U157" s="1"/>
      <c r="V157" s="1"/>
      <c r="W157" s="1"/>
      <c r="X157" s="1"/>
      <c r="Y157" s="1"/>
    </row>
    <row r="158" spans="1:25" ht="15.75">
      <c r="A158" s="309" t="s">
        <v>11</v>
      </c>
      <c r="B158" s="166"/>
      <c r="C158" s="149"/>
      <c r="D158" s="310"/>
      <c r="E158" s="311" t="s">
        <v>393</v>
      </c>
      <c r="F158" s="115"/>
      <c r="G158" s="52"/>
      <c r="H158" s="156"/>
      <c r="I158" s="64"/>
      <c r="J158" s="64"/>
      <c r="K158" s="64"/>
      <c r="L158" s="624" t="s">
        <v>327</v>
      </c>
      <c r="M158" s="624" t="s">
        <v>300</v>
      </c>
      <c r="N158" s="624" t="s">
        <v>303</v>
      </c>
      <c r="O158" s="626" t="s">
        <v>15</v>
      </c>
      <c r="P158" s="626" t="s">
        <v>15</v>
      </c>
      <c r="Q158" s="624" t="s">
        <v>316</v>
      </c>
      <c r="R158" s="624">
        <v>1</v>
      </c>
      <c r="S158" s="1"/>
      <c r="T158" s="1"/>
      <c r="U158" s="1"/>
      <c r="V158" s="1"/>
      <c r="W158" s="1"/>
      <c r="X158" s="1"/>
      <c r="Y158" s="1"/>
    </row>
    <row r="159" spans="1:25" ht="15.75">
      <c r="A159" s="5"/>
      <c r="B159" s="470"/>
      <c r="C159" s="185"/>
      <c r="D159" s="188"/>
      <c r="E159" s="454" t="s">
        <v>35</v>
      </c>
      <c r="F159" s="123"/>
      <c r="G159" s="52"/>
      <c r="H159" s="155"/>
      <c r="I159" s="64"/>
      <c r="J159" s="64"/>
      <c r="K159" s="64"/>
      <c r="L159" s="624" t="s">
        <v>319</v>
      </c>
      <c r="M159" s="624" t="s">
        <v>300</v>
      </c>
      <c r="N159" s="624" t="s">
        <v>302</v>
      </c>
      <c r="O159" s="626" t="s">
        <v>15</v>
      </c>
      <c r="P159" s="626" t="s">
        <v>15</v>
      </c>
      <c r="Q159" s="624" t="s">
        <v>316</v>
      </c>
      <c r="R159" s="624">
        <v>1</v>
      </c>
      <c r="S159" s="1"/>
      <c r="T159" s="1"/>
      <c r="U159" s="1"/>
      <c r="V159" s="1"/>
      <c r="W159" s="1"/>
      <c r="X159" s="1"/>
      <c r="Y159" s="1"/>
    </row>
    <row r="160" spans="1:25" ht="47.25" customHeight="1">
      <c r="A160" s="653" t="s">
        <v>364</v>
      </c>
      <c r="B160" s="654"/>
      <c r="C160" s="654"/>
      <c r="D160" s="655"/>
      <c r="E160" s="89"/>
      <c r="F160" s="168">
        <f>IF(E160="Yes",1,0)</f>
        <v>0</v>
      </c>
      <c r="G160" s="52"/>
      <c r="H160" s="155"/>
      <c r="I160" s="64"/>
      <c r="J160" s="64"/>
      <c r="K160" s="64"/>
      <c r="L160" s="624" t="s">
        <v>267</v>
      </c>
      <c r="M160" s="624" t="s">
        <v>300</v>
      </c>
      <c r="N160" s="624" t="s">
        <v>305</v>
      </c>
      <c r="O160" s="626" t="s">
        <v>15</v>
      </c>
      <c r="P160" s="626" t="s">
        <v>15</v>
      </c>
      <c r="Q160" s="624" t="s">
        <v>320</v>
      </c>
      <c r="R160" s="624">
        <v>1</v>
      </c>
      <c r="S160" s="1"/>
      <c r="T160" s="1"/>
      <c r="U160" s="1"/>
      <c r="V160" s="1"/>
      <c r="W160" s="1"/>
      <c r="X160" s="1"/>
      <c r="Y160" s="1"/>
    </row>
    <row r="161" spans="1:25" ht="53.25" customHeight="1">
      <c r="A161" s="653" t="s">
        <v>363</v>
      </c>
      <c r="B161" s="654"/>
      <c r="C161" s="654"/>
      <c r="D161" s="655"/>
      <c r="E161" s="177"/>
      <c r="F161" s="168">
        <f>IF(E161="Yes",1,0)</f>
        <v>0</v>
      </c>
      <c r="G161" s="52"/>
      <c r="H161" s="155"/>
      <c r="I161" s="64"/>
      <c r="J161" s="64"/>
      <c r="K161" s="64"/>
      <c r="L161" s="624" t="s">
        <v>337</v>
      </c>
      <c r="M161" s="624" t="s">
        <v>304</v>
      </c>
      <c r="N161" s="624" t="s">
        <v>305</v>
      </c>
      <c r="O161" s="626" t="s">
        <v>15</v>
      </c>
      <c r="P161" s="626" t="s">
        <v>15</v>
      </c>
      <c r="Q161" s="624" t="s">
        <v>320</v>
      </c>
      <c r="R161" s="624">
        <v>4</v>
      </c>
      <c r="S161" s="1"/>
      <c r="T161" s="1"/>
      <c r="U161" s="1"/>
      <c r="V161" s="1"/>
      <c r="W161" s="1"/>
      <c r="X161" s="1"/>
      <c r="Y161" s="1"/>
    </row>
    <row r="162" spans="1:25" ht="15.75" customHeight="1">
      <c r="A162" s="653" t="s">
        <v>365</v>
      </c>
      <c r="B162" s="654"/>
      <c r="C162" s="654"/>
      <c r="D162" s="655"/>
      <c r="E162" s="475" t="s">
        <v>26</v>
      </c>
      <c r="F162" s="312" t="str">
        <f>E162</f>
        <v>[Number]</v>
      </c>
      <c r="G162" s="197"/>
      <c r="H162" s="155"/>
      <c r="I162" s="64"/>
      <c r="J162" s="64"/>
      <c r="K162" s="64"/>
      <c r="L162" s="624" t="s">
        <v>336</v>
      </c>
      <c r="M162" s="624" t="s">
        <v>304</v>
      </c>
      <c r="N162" s="624" t="s">
        <v>303</v>
      </c>
      <c r="O162" s="626" t="s">
        <v>15</v>
      </c>
      <c r="P162" s="626" t="s">
        <v>15</v>
      </c>
      <c r="Q162" s="624" t="s">
        <v>320</v>
      </c>
      <c r="R162" s="624">
        <v>4</v>
      </c>
      <c r="S162" s="1"/>
      <c r="T162" s="1"/>
      <c r="U162" s="1"/>
      <c r="V162" s="1"/>
      <c r="W162" s="1"/>
      <c r="X162" s="1"/>
      <c r="Y162" s="1"/>
    </row>
    <row r="163" spans="1:25" ht="16.5" customHeight="1">
      <c r="A163" s="653" t="s">
        <v>366</v>
      </c>
      <c r="B163" s="654"/>
      <c r="C163" s="654"/>
      <c r="D163" s="655"/>
      <c r="E163" s="475" t="s">
        <v>26</v>
      </c>
      <c r="F163" s="312" t="str">
        <f>E163</f>
        <v>[Number]</v>
      </c>
      <c r="G163" s="198"/>
      <c r="H163" s="155"/>
      <c r="I163" s="64"/>
      <c r="J163" s="64"/>
      <c r="K163" s="64"/>
      <c r="L163" s="624" t="s">
        <v>268</v>
      </c>
      <c r="M163" s="624" t="s">
        <v>300</v>
      </c>
      <c r="N163" s="624" t="s">
        <v>303</v>
      </c>
      <c r="O163" s="626" t="s">
        <v>15</v>
      </c>
      <c r="P163" s="626" t="s">
        <v>15</v>
      </c>
      <c r="Q163" s="627" t="s">
        <v>320</v>
      </c>
      <c r="R163" s="624">
        <v>1</v>
      </c>
      <c r="S163" s="1"/>
      <c r="T163" s="1"/>
      <c r="U163" s="1"/>
      <c r="V163" s="1"/>
      <c r="W163" s="1"/>
      <c r="X163" s="1"/>
      <c r="Y163" s="1"/>
    </row>
    <row r="164" spans="1:25" ht="19.5" customHeight="1">
      <c r="A164" s="653" t="s">
        <v>368</v>
      </c>
      <c r="B164" s="654"/>
      <c r="C164" s="654"/>
      <c r="D164" s="655"/>
      <c r="E164" s="475" t="s">
        <v>26</v>
      </c>
      <c r="F164" s="312" t="str">
        <f>E164</f>
        <v>[Number]</v>
      </c>
      <c r="G164" s="198"/>
      <c r="H164" s="155"/>
      <c r="I164" s="64"/>
      <c r="J164" s="64"/>
      <c r="K164" s="64"/>
      <c r="L164" s="624" t="s">
        <v>269</v>
      </c>
      <c r="M164" s="624" t="s">
        <v>300</v>
      </c>
      <c r="N164" s="624" t="s">
        <v>301</v>
      </c>
      <c r="O164" s="626" t="s">
        <v>15</v>
      </c>
      <c r="P164" s="626" t="s">
        <v>15</v>
      </c>
      <c r="Q164" s="624" t="s">
        <v>320</v>
      </c>
      <c r="R164" s="624">
        <v>1</v>
      </c>
      <c r="S164" s="1"/>
      <c r="T164" s="1"/>
      <c r="U164" s="1"/>
      <c r="V164" s="1"/>
      <c r="W164" s="1"/>
      <c r="X164" s="1"/>
      <c r="Y164" s="1"/>
    </row>
    <row r="165" spans="1:25" ht="15.75">
      <c r="A165" s="123"/>
      <c r="B165" s="546"/>
      <c r="C165" s="547"/>
      <c r="D165" s="548"/>
      <c r="E165" s="549"/>
      <c r="F165" s="184"/>
      <c r="G165" s="163"/>
      <c r="H165" s="164"/>
      <c r="I165" s="64"/>
      <c r="J165" s="64"/>
      <c r="K165" s="64"/>
      <c r="L165" s="624" t="s">
        <v>270</v>
      </c>
      <c r="M165" s="624" t="s">
        <v>304</v>
      </c>
      <c r="N165" s="624" t="s">
        <v>305</v>
      </c>
      <c r="O165" s="626" t="s">
        <v>15</v>
      </c>
      <c r="P165" s="626" t="s">
        <v>15</v>
      </c>
      <c r="Q165" s="624" t="s">
        <v>320</v>
      </c>
      <c r="R165" s="624">
        <v>4</v>
      </c>
      <c r="S165" s="1"/>
      <c r="T165" s="1"/>
      <c r="U165" s="1"/>
      <c r="V165" s="1"/>
      <c r="W165" s="1"/>
      <c r="X165" s="1"/>
      <c r="Y165" s="1"/>
    </row>
    <row r="166" spans="1:25" ht="15.75" customHeight="1">
      <c r="A166" s="550" t="s">
        <v>9</v>
      </c>
      <c r="B166" s="32"/>
      <c r="C166" s="32"/>
      <c r="D166" s="32"/>
      <c r="E166" s="551" t="str">
        <f>FacilityName</f>
        <v>Select Facility</v>
      </c>
      <c r="F166" s="118" t="str">
        <f>FacilityName</f>
        <v>Select Facility</v>
      </c>
      <c r="G166" s="26"/>
      <c r="H166" s="155"/>
      <c r="I166" s="64"/>
      <c r="J166" s="64"/>
      <c r="K166" s="64"/>
      <c r="L166" s="624" t="s">
        <v>271</v>
      </c>
      <c r="M166" s="624" t="s">
        <v>300</v>
      </c>
      <c r="N166" s="624" t="s">
        <v>305</v>
      </c>
      <c r="O166" s="626" t="s">
        <v>15</v>
      </c>
      <c r="P166" s="626" t="s">
        <v>15</v>
      </c>
      <c r="Q166" s="627" t="s">
        <v>320</v>
      </c>
      <c r="R166" s="624">
        <v>1</v>
      </c>
      <c r="S166" s="1"/>
      <c r="T166" s="1"/>
      <c r="U166" s="1"/>
      <c r="V166" s="1"/>
      <c r="W166" s="1"/>
      <c r="X166" s="1"/>
      <c r="Y166" s="1"/>
    </row>
    <row r="167" spans="1:25" ht="15.75">
      <c r="A167" s="634" t="s">
        <v>36</v>
      </c>
      <c r="B167" s="635"/>
      <c r="C167" s="635"/>
      <c r="D167" s="635"/>
      <c r="E167" s="636"/>
      <c r="F167" s="144"/>
      <c r="G167" s="27"/>
      <c r="H167" s="155"/>
      <c r="I167" s="64"/>
      <c r="J167" s="64"/>
      <c r="K167" s="64"/>
      <c r="L167" s="624" t="s">
        <v>272</v>
      </c>
      <c r="M167" s="624" t="s">
        <v>304</v>
      </c>
      <c r="N167" s="624" t="s">
        <v>305</v>
      </c>
      <c r="O167" s="626" t="s">
        <v>15</v>
      </c>
      <c r="P167" s="626" t="s">
        <v>15</v>
      </c>
      <c r="Q167" s="624" t="s">
        <v>320</v>
      </c>
      <c r="R167" s="624">
        <v>4</v>
      </c>
      <c r="S167" s="1"/>
      <c r="T167" s="1"/>
      <c r="U167" s="1"/>
      <c r="V167" s="1"/>
      <c r="W167" s="1"/>
      <c r="X167" s="1"/>
      <c r="Y167" s="1"/>
    </row>
    <row r="168" spans="1:25" ht="15.75">
      <c r="A168" s="309" t="s">
        <v>11</v>
      </c>
      <c r="B168" s="317" t="s">
        <v>393</v>
      </c>
      <c r="C168" s="149"/>
      <c r="D168" s="310"/>
      <c r="E168" s="318"/>
      <c r="F168" s="121"/>
      <c r="G168" s="52"/>
      <c r="H168" s="155"/>
      <c r="I168" s="64"/>
      <c r="J168" s="64"/>
      <c r="K168" s="64"/>
      <c r="L168" s="624" t="s">
        <v>273</v>
      </c>
      <c r="M168" s="624" t="s">
        <v>300</v>
      </c>
      <c r="N168" s="624" t="s">
        <v>301</v>
      </c>
      <c r="O168" s="626" t="s">
        <v>15</v>
      </c>
      <c r="P168" s="626" t="s">
        <v>15</v>
      </c>
      <c r="Q168" s="624" t="s">
        <v>320</v>
      </c>
      <c r="R168" s="624">
        <v>1</v>
      </c>
      <c r="S168" s="1"/>
      <c r="T168" s="1"/>
      <c r="U168" s="1"/>
      <c r="V168" s="1"/>
      <c r="W168" s="1"/>
      <c r="X168" s="1"/>
      <c r="Y168" s="1"/>
    </row>
    <row r="169" spans="1:25" ht="15.75">
      <c r="A169" s="33"/>
      <c r="B169" s="34"/>
      <c r="C169" s="199"/>
      <c r="D169" s="200"/>
      <c r="E169" s="471"/>
      <c r="F169" s="122"/>
      <c r="G169" s="52"/>
      <c r="H169" s="155"/>
      <c r="I169" s="64"/>
      <c r="J169" s="64"/>
      <c r="K169" s="64"/>
      <c r="L169" s="624" t="s">
        <v>274</v>
      </c>
      <c r="M169" s="624" t="s">
        <v>300</v>
      </c>
      <c r="N169" s="624" t="s">
        <v>303</v>
      </c>
      <c r="O169" s="624" t="s">
        <v>304</v>
      </c>
      <c r="P169" s="624" t="s">
        <v>303</v>
      </c>
      <c r="Q169" s="624" t="s">
        <v>320</v>
      </c>
      <c r="R169" s="624">
        <v>1</v>
      </c>
      <c r="S169" s="1"/>
      <c r="T169" s="1"/>
      <c r="U169" s="1"/>
      <c r="V169" s="1"/>
      <c r="W169" s="1"/>
      <c r="X169" s="1"/>
      <c r="Y169" s="1"/>
    </row>
    <row r="170" spans="1:25" ht="15">
      <c r="A170" s="653" t="s">
        <v>382</v>
      </c>
      <c r="B170" s="654"/>
      <c r="C170" s="654"/>
      <c r="D170" s="655"/>
      <c r="E170" s="474" t="s">
        <v>26</v>
      </c>
      <c r="F170" s="328" t="str">
        <f>E170</f>
        <v>[Number]</v>
      </c>
      <c r="G170" s="201"/>
      <c r="H170" s="155"/>
      <c r="I170" s="64"/>
      <c r="J170" s="64"/>
      <c r="K170" s="64"/>
      <c r="L170" s="624" t="s">
        <v>275</v>
      </c>
      <c r="M170" s="624" t="s">
        <v>533</v>
      </c>
      <c r="N170" s="624" t="s">
        <v>302</v>
      </c>
      <c r="O170" s="626" t="s">
        <v>15</v>
      </c>
      <c r="P170" s="626" t="s">
        <v>15</v>
      </c>
      <c r="Q170" s="624" t="s">
        <v>320</v>
      </c>
      <c r="R170" s="624">
        <v>3</v>
      </c>
      <c r="S170" s="1"/>
      <c r="T170" s="1"/>
      <c r="U170" s="1"/>
      <c r="V170" s="1"/>
      <c r="W170" s="1"/>
      <c r="X170" s="1"/>
      <c r="Y170" s="1"/>
    </row>
    <row r="171" spans="1:25" ht="15">
      <c r="A171" s="653" t="s">
        <v>367</v>
      </c>
      <c r="B171" s="654"/>
      <c r="C171" s="655"/>
      <c r="D171" s="798" t="s">
        <v>26</v>
      </c>
      <c r="E171" s="799"/>
      <c r="F171" s="123" t="str">
        <f>D171</f>
        <v>[Number]</v>
      </c>
      <c r="G171" s="201"/>
      <c r="H171" s="155"/>
      <c r="I171" s="64"/>
      <c r="J171" s="64"/>
      <c r="K171" s="64"/>
      <c r="L171" s="624" t="s">
        <v>276</v>
      </c>
      <c r="M171" s="624" t="s">
        <v>533</v>
      </c>
      <c r="N171" s="624" t="s">
        <v>302</v>
      </c>
      <c r="O171" s="626" t="s">
        <v>15</v>
      </c>
      <c r="P171" s="626" t="s">
        <v>15</v>
      </c>
      <c r="Q171" s="624" t="s">
        <v>317</v>
      </c>
      <c r="R171" s="624">
        <v>3</v>
      </c>
      <c r="S171" s="1"/>
      <c r="T171" s="1"/>
      <c r="U171" s="1"/>
      <c r="V171" s="1"/>
      <c r="W171" s="1"/>
      <c r="X171" s="1"/>
      <c r="Y171" s="1"/>
    </row>
    <row r="172" spans="1:25" ht="48.75" customHeight="1">
      <c r="A172" s="792" t="s">
        <v>369</v>
      </c>
      <c r="B172" s="793"/>
      <c r="C172" s="793"/>
      <c r="D172" s="793"/>
      <c r="E172" s="794"/>
      <c r="F172" s="372"/>
      <c r="G172" s="163"/>
      <c r="H172" s="155"/>
      <c r="I172" s="64"/>
      <c r="J172" s="64"/>
      <c r="K172" s="64"/>
      <c r="L172" s="624" t="s">
        <v>277</v>
      </c>
      <c r="M172" s="624" t="s">
        <v>300</v>
      </c>
      <c r="N172" s="624" t="s">
        <v>303</v>
      </c>
      <c r="O172" s="624" t="s">
        <v>304</v>
      </c>
      <c r="P172" s="624" t="s">
        <v>303</v>
      </c>
      <c r="Q172" s="624" t="s">
        <v>328</v>
      </c>
      <c r="R172" s="624">
        <v>7</v>
      </c>
      <c r="S172" s="1"/>
      <c r="T172" s="1"/>
      <c r="U172" s="1"/>
      <c r="V172" s="1"/>
      <c r="W172" s="1"/>
      <c r="X172" s="1"/>
      <c r="Y172" s="1"/>
    </row>
    <row r="173" spans="1:25" ht="35.25" customHeight="1">
      <c r="A173" s="645" t="s">
        <v>370</v>
      </c>
      <c r="B173" s="646"/>
      <c r="C173" s="646"/>
      <c r="D173" s="646"/>
      <c r="E173" s="647"/>
      <c r="F173" s="107"/>
      <c r="G173" s="163"/>
      <c r="H173" s="155"/>
      <c r="I173" s="64"/>
      <c r="J173" s="64"/>
      <c r="K173" s="64"/>
      <c r="L173" s="624" t="s">
        <v>278</v>
      </c>
      <c r="M173" s="624" t="s">
        <v>300</v>
      </c>
      <c r="N173" s="624" t="s">
        <v>305</v>
      </c>
      <c r="O173" s="624" t="s">
        <v>304</v>
      </c>
      <c r="P173" s="624" t="s">
        <v>305</v>
      </c>
      <c r="Q173" s="624" t="s">
        <v>320</v>
      </c>
      <c r="R173" s="624">
        <v>7</v>
      </c>
      <c r="S173" s="1"/>
      <c r="T173" s="1"/>
      <c r="U173" s="1"/>
      <c r="V173" s="1"/>
      <c r="W173" s="1"/>
      <c r="X173" s="1"/>
      <c r="Y173" s="1"/>
    </row>
    <row r="174" spans="1:25" ht="15">
      <c r="A174" s="202" t="s">
        <v>43</v>
      </c>
      <c r="B174" s="480" t="s">
        <v>47</v>
      </c>
      <c r="C174" s="470"/>
      <c r="D174" s="470"/>
      <c r="E174" s="469"/>
      <c r="F174" s="329" t="str">
        <f>A174</f>
        <v>[Names]</v>
      </c>
      <c r="G174" s="329" t="str">
        <f>B174</f>
        <v>[Grade]</v>
      </c>
      <c r="H174" s="155"/>
      <c r="I174" s="64"/>
      <c r="J174" s="64"/>
      <c r="K174" s="64"/>
      <c r="L174" s="624" t="s">
        <v>279</v>
      </c>
      <c r="M174" s="624" t="s">
        <v>300</v>
      </c>
      <c r="N174" s="624" t="s">
        <v>301</v>
      </c>
      <c r="O174" s="624" t="s">
        <v>304</v>
      </c>
      <c r="P174" s="624" t="s">
        <v>302</v>
      </c>
      <c r="Q174" s="624" t="s">
        <v>320</v>
      </c>
      <c r="R174" s="624">
        <v>7</v>
      </c>
      <c r="S174" s="1"/>
      <c r="T174" s="1"/>
      <c r="U174" s="1"/>
      <c r="V174" s="1"/>
      <c r="W174" s="1"/>
      <c r="X174" s="1"/>
      <c r="Y174" s="1"/>
    </row>
    <row r="175" spans="1:25" ht="15">
      <c r="A175" s="203" t="s">
        <v>43</v>
      </c>
      <c r="B175" s="476" t="s">
        <v>47</v>
      </c>
      <c r="C175" s="204"/>
      <c r="D175" s="97" t="s">
        <v>340</v>
      </c>
      <c r="E175" s="451"/>
      <c r="F175" s="329" t="str">
        <f aca="true" t="shared" si="3" ref="F175:G179">A175</f>
        <v>[Names]</v>
      </c>
      <c r="G175" s="329" t="str">
        <f t="shared" si="3"/>
        <v>[Grade]</v>
      </c>
      <c r="H175" s="155"/>
      <c r="I175" s="64"/>
      <c r="J175" s="64"/>
      <c r="K175" s="64"/>
      <c r="L175" s="624" t="s">
        <v>280</v>
      </c>
      <c r="M175" s="624" t="s">
        <v>533</v>
      </c>
      <c r="N175" s="624" t="s">
        <v>302</v>
      </c>
      <c r="O175" s="626" t="s">
        <v>15</v>
      </c>
      <c r="P175" s="626" t="s">
        <v>15</v>
      </c>
      <c r="Q175" s="624" t="s">
        <v>320</v>
      </c>
      <c r="R175" s="624">
        <v>3</v>
      </c>
      <c r="S175" s="1"/>
      <c r="T175" s="1"/>
      <c r="U175" s="1"/>
      <c r="V175" s="1"/>
      <c r="W175" s="1"/>
      <c r="X175" s="1"/>
      <c r="Y175" s="1"/>
    </row>
    <row r="176" spans="1:25" ht="15">
      <c r="A176" s="203" t="s">
        <v>43</v>
      </c>
      <c r="B176" s="476" t="s">
        <v>47</v>
      </c>
      <c r="C176" s="204"/>
      <c r="D176" s="99" t="str">
        <f>B11</f>
        <v>-</v>
      </c>
      <c r="E176" s="452" t="str">
        <f>C11</f>
        <v>-</v>
      </c>
      <c r="F176" s="329" t="str">
        <f t="shared" si="3"/>
        <v>[Names]</v>
      </c>
      <c r="G176" s="329" t="str">
        <f t="shared" si="3"/>
        <v>[Grade]</v>
      </c>
      <c r="H176" s="155"/>
      <c r="I176" s="64"/>
      <c r="J176" s="64"/>
      <c r="K176" s="64"/>
      <c r="L176" s="624" t="s">
        <v>281</v>
      </c>
      <c r="M176" s="624" t="s">
        <v>533</v>
      </c>
      <c r="N176" s="624" t="s">
        <v>302</v>
      </c>
      <c r="O176" s="626" t="s">
        <v>15</v>
      </c>
      <c r="P176" s="626" t="s">
        <v>15</v>
      </c>
      <c r="Q176" s="624" t="s">
        <v>317</v>
      </c>
      <c r="R176" s="624">
        <v>3</v>
      </c>
      <c r="S176" s="1"/>
      <c r="T176" s="1"/>
      <c r="U176" s="1"/>
      <c r="V176" s="1"/>
      <c r="W176" s="1"/>
      <c r="X176" s="1"/>
      <c r="Y176" s="1"/>
    </row>
    <row r="177" spans="1:25" ht="15">
      <c r="A177" s="203" t="s">
        <v>43</v>
      </c>
      <c r="B177" s="476" t="s">
        <v>47</v>
      </c>
      <c r="C177" s="204"/>
      <c r="D177" s="100" t="str">
        <f>D11</f>
        <v>-</v>
      </c>
      <c r="E177" s="453" t="str">
        <f>E11</f>
        <v>-</v>
      </c>
      <c r="F177" s="329" t="str">
        <f t="shared" si="3"/>
        <v>[Names]</v>
      </c>
      <c r="G177" s="329" t="str">
        <f t="shared" si="3"/>
        <v>[Grade]</v>
      </c>
      <c r="H177" s="155"/>
      <c r="I177" s="64"/>
      <c r="J177" s="64"/>
      <c r="K177" s="64"/>
      <c r="L177" s="624" t="s">
        <v>282</v>
      </c>
      <c r="M177" s="624" t="s">
        <v>300</v>
      </c>
      <c r="N177" s="624" t="s">
        <v>301</v>
      </c>
      <c r="O177" s="626" t="s">
        <v>15</v>
      </c>
      <c r="P177" s="626" t="s">
        <v>15</v>
      </c>
      <c r="Q177" s="624" t="s">
        <v>316</v>
      </c>
      <c r="R177" s="624">
        <v>1</v>
      </c>
      <c r="S177" s="1"/>
      <c r="T177" s="1"/>
      <c r="U177" s="1"/>
      <c r="V177" s="1"/>
      <c r="W177" s="1"/>
      <c r="X177" s="1"/>
      <c r="Y177" s="1"/>
    </row>
    <row r="178" spans="1:25" ht="15">
      <c r="A178" s="203" t="s">
        <v>43</v>
      </c>
      <c r="B178" s="476" t="s">
        <v>47</v>
      </c>
      <c r="C178" s="192"/>
      <c r="D178" s="470"/>
      <c r="E178" s="469"/>
      <c r="F178" s="329" t="str">
        <f t="shared" si="3"/>
        <v>[Names]</v>
      </c>
      <c r="G178" s="329" t="str">
        <f t="shared" si="3"/>
        <v>[Grade]</v>
      </c>
      <c r="H178" s="155"/>
      <c r="I178" s="64"/>
      <c r="J178" s="64"/>
      <c r="K178" s="64"/>
      <c r="L178" s="624" t="s">
        <v>283</v>
      </c>
      <c r="M178" s="624" t="s">
        <v>300</v>
      </c>
      <c r="N178" s="624" t="s">
        <v>303</v>
      </c>
      <c r="O178" s="626" t="s">
        <v>15</v>
      </c>
      <c r="P178" s="626" t="s">
        <v>15</v>
      </c>
      <c r="Q178" s="624" t="s">
        <v>320</v>
      </c>
      <c r="R178" s="624">
        <v>1</v>
      </c>
      <c r="S178" s="1"/>
      <c r="T178" s="1"/>
      <c r="U178" s="1"/>
      <c r="V178" s="1"/>
      <c r="W178" s="1"/>
      <c r="X178" s="1"/>
      <c r="Y178" s="1"/>
    </row>
    <row r="179" spans="1:25" ht="15">
      <c r="A179" s="203" t="s">
        <v>43</v>
      </c>
      <c r="B179" s="473" t="s">
        <v>47</v>
      </c>
      <c r="C179" s="192"/>
      <c r="D179" s="192"/>
      <c r="E179" s="456"/>
      <c r="F179" s="329" t="str">
        <f t="shared" si="3"/>
        <v>[Names]</v>
      </c>
      <c r="G179" s="329" t="str">
        <f t="shared" si="3"/>
        <v>[Grade]</v>
      </c>
      <c r="H179" s="155"/>
      <c r="I179" s="64"/>
      <c r="J179" s="64"/>
      <c r="K179" s="64"/>
      <c r="L179" s="624" t="s">
        <v>284</v>
      </c>
      <c r="M179" s="624" t="s">
        <v>533</v>
      </c>
      <c r="N179" s="624" t="s">
        <v>302</v>
      </c>
      <c r="O179" s="626" t="s">
        <v>15</v>
      </c>
      <c r="P179" s="626" t="s">
        <v>15</v>
      </c>
      <c r="Q179" s="624" t="s">
        <v>320</v>
      </c>
      <c r="R179" s="624">
        <v>3</v>
      </c>
      <c r="S179" s="1"/>
      <c r="T179" s="1"/>
      <c r="U179" s="1"/>
      <c r="V179" s="1"/>
      <c r="W179" s="1"/>
      <c r="X179" s="1"/>
      <c r="Y179" s="1"/>
    </row>
    <row r="180" spans="1:25" ht="15">
      <c r="A180" s="205"/>
      <c r="B180" s="188"/>
      <c r="C180" s="185"/>
      <c r="D180" s="188"/>
      <c r="E180" s="454"/>
      <c r="F180" s="123"/>
      <c r="G180" s="52"/>
      <c r="H180" s="155"/>
      <c r="I180" s="64"/>
      <c r="J180" s="64"/>
      <c r="K180" s="64"/>
      <c r="L180" s="624" t="s">
        <v>285</v>
      </c>
      <c r="M180" s="624" t="s">
        <v>300</v>
      </c>
      <c r="N180" s="624" t="s">
        <v>305</v>
      </c>
      <c r="O180" s="626" t="s">
        <v>15</v>
      </c>
      <c r="P180" s="626" t="s">
        <v>15</v>
      </c>
      <c r="Q180" s="624" t="s">
        <v>320</v>
      </c>
      <c r="R180" s="624">
        <v>1</v>
      </c>
      <c r="S180" s="1"/>
      <c r="T180" s="1"/>
      <c r="U180" s="1"/>
      <c r="V180" s="1"/>
      <c r="W180" s="1"/>
      <c r="X180" s="1"/>
      <c r="Y180" s="1"/>
    </row>
    <row r="181" spans="1:25" ht="16.5" customHeight="1">
      <c r="A181" s="651" t="s">
        <v>118</v>
      </c>
      <c r="B181" s="652"/>
      <c r="C181" s="652"/>
      <c r="D181" s="652"/>
      <c r="E181" s="461"/>
      <c r="F181" s="123"/>
      <c r="G181" s="52"/>
      <c r="H181" s="155"/>
      <c r="I181" s="64"/>
      <c r="J181" s="64"/>
      <c r="K181" s="64"/>
      <c r="L181" s="624" t="s">
        <v>286</v>
      </c>
      <c r="M181" s="624" t="s">
        <v>507</v>
      </c>
      <c r="N181" s="624" t="s">
        <v>302</v>
      </c>
      <c r="O181" s="626" t="s">
        <v>15</v>
      </c>
      <c r="P181" s="626" t="s">
        <v>15</v>
      </c>
      <c r="Q181" s="624" t="s">
        <v>320</v>
      </c>
      <c r="R181" s="624">
        <v>3</v>
      </c>
      <c r="S181" s="1"/>
      <c r="T181" s="1"/>
      <c r="U181" s="1"/>
      <c r="V181" s="1"/>
      <c r="W181" s="1"/>
      <c r="X181" s="1"/>
      <c r="Y181" s="1"/>
    </row>
    <row r="182" spans="1:25" ht="15">
      <c r="A182" s="82" t="s">
        <v>117</v>
      </c>
      <c r="B182" s="188"/>
      <c r="C182" s="185"/>
      <c r="D182" s="188"/>
      <c r="E182" s="454"/>
      <c r="F182" s="123"/>
      <c r="G182" s="52"/>
      <c r="H182" s="155"/>
      <c r="I182" s="64"/>
      <c r="J182" s="64"/>
      <c r="K182" s="64"/>
      <c r="L182" s="624" t="s">
        <v>287</v>
      </c>
      <c r="M182" s="624" t="s">
        <v>300</v>
      </c>
      <c r="N182" s="624" t="s">
        <v>305</v>
      </c>
      <c r="O182" s="624" t="s">
        <v>304</v>
      </c>
      <c r="P182" s="624" t="s">
        <v>305</v>
      </c>
      <c r="Q182" s="624" t="s">
        <v>320</v>
      </c>
      <c r="R182" s="624">
        <v>7</v>
      </c>
      <c r="S182" s="1"/>
      <c r="T182" s="1"/>
      <c r="U182" s="1"/>
      <c r="V182" s="1"/>
      <c r="W182" s="1"/>
      <c r="X182" s="1"/>
      <c r="Y182" s="1"/>
    </row>
    <row r="183" spans="1:25" ht="15">
      <c r="A183" s="205"/>
      <c r="B183" s="188"/>
      <c r="C183" s="185"/>
      <c r="D183" s="188"/>
      <c r="E183" s="454"/>
      <c r="F183" s="123"/>
      <c r="G183" s="52"/>
      <c r="H183" s="155"/>
      <c r="I183" s="64"/>
      <c r="J183" s="64"/>
      <c r="K183" s="64"/>
      <c r="L183" s="624" t="s">
        <v>288</v>
      </c>
      <c r="M183" s="624" t="s">
        <v>300</v>
      </c>
      <c r="N183" s="624" t="s">
        <v>303</v>
      </c>
      <c r="O183" s="624" t="s">
        <v>304</v>
      </c>
      <c r="P183" s="624" t="s">
        <v>305</v>
      </c>
      <c r="Q183" s="624" t="s">
        <v>320</v>
      </c>
      <c r="R183" s="624">
        <v>7</v>
      </c>
      <c r="S183" s="1"/>
      <c r="T183" s="1"/>
      <c r="U183" s="1"/>
      <c r="V183" s="1"/>
      <c r="W183" s="1"/>
      <c r="X183" s="1"/>
      <c r="Y183" s="1"/>
    </row>
    <row r="184" spans="1:25" ht="15">
      <c r="A184" s="205" t="s">
        <v>37</v>
      </c>
      <c r="B184" s="797" t="s">
        <v>43</v>
      </c>
      <c r="C184" s="797"/>
      <c r="D184" s="67"/>
      <c r="E184" s="450"/>
      <c r="F184" s="330" t="str">
        <f aca="true" t="shared" si="4" ref="F184:F189">B184</f>
        <v>[Names]</v>
      </c>
      <c r="G184" s="52"/>
      <c r="H184" s="155"/>
      <c r="I184" s="64"/>
      <c r="J184" s="64"/>
      <c r="K184" s="64"/>
      <c r="L184" s="624" t="s">
        <v>289</v>
      </c>
      <c r="M184" s="624" t="s">
        <v>300</v>
      </c>
      <c r="N184" s="624" t="s">
        <v>301</v>
      </c>
      <c r="O184" s="624" t="s">
        <v>304</v>
      </c>
      <c r="P184" s="624" t="s">
        <v>303</v>
      </c>
      <c r="Q184" s="624" t="s">
        <v>320</v>
      </c>
      <c r="R184" s="624">
        <v>7</v>
      </c>
      <c r="S184" s="1"/>
      <c r="T184" s="1"/>
      <c r="U184" s="1"/>
      <c r="V184" s="1"/>
      <c r="W184" s="1"/>
      <c r="X184" s="1"/>
      <c r="Y184" s="1"/>
    </row>
    <row r="185" spans="1:25" ht="15">
      <c r="A185" s="205" t="s">
        <v>38</v>
      </c>
      <c r="B185" s="674" t="s">
        <v>43</v>
      </c>
      <c r="C185" s="674"/>
      <c r="D185" s="192"/>
      <c r="E185" s="456"/>
      <c r="F185" s="330" t="str">
        <f t="shared" si="4"/>
        <v>[Names]</v>
      </c>
      <c r="G185" s="52"/>
      <c r="H185" s="155"/>
      <c r="I185" s="64"/>
      <c r="J185" s="64"/>
      <c r="K185" s="64"/>
      <c r="L185" s="624" t="s">
        <v>290</v>
      </c>
      <c r="M185" s="624" t="s">
        <v>533</v>
      </c>
      <c r="N185" s="624" t="s">
        <v>302</v>
      </c>
      <c r="O185" s="626" t="s">
        <v>15</v>
      </c>
      <c r="P185" s="626" t="s">
        <v>15</v>
      </c>
      <c r="Q185" s="624" t="s">
        <v>316</v>
      </c>
      <c r="R185" s="624">
        <v>2</v>
      </c>
      <c r="S185" s="1"/>
      <c r="T185" s="1"/>
      <c r="U185" s="1"/>
      <c r="V185" s="1"/>
      <c r="W185" s="1"/>
      <c r="X185" s="1"/>
      <c r="Y185" s="1"/>
    </row>
    <row r="186" spans="1:25" ht="15">
      <c r="A186" s="205" t="s">
        <v>39</v>
      </c>
      <c r="B186" s="674" t="s">
        <v>43</v>
      </c>
      <c r="C186" s="674"/>
      <c r="D186" s="192"/>
      <c r="E186" s="456"/>
      <c r="F186" s="330" t="str">
        <f t="shared" si="4"/>
        <v>[Names]</v>
      </c>
      <c r="G186" s="52"/>
      <c r="H186" s="155"/>
      <c r="I186" s="64"/>
      <c r="J186" s="64"/>
      <c r="K186" s="64"/>
      <c r="L186" s="624" t="s">
        <v>291</v>
      </c>
      <c r="M186" s="624" t="s">
        <v>300</v>
      </c>
      <c r="N186" s="624" t="s">
        <v>302</v>
      </c>
      <c r="O186" s="626" t="s">
        <v>15</v>
      </c>
      <c r="P186" s="626" t="s">
        <v>15</v>
      </c>
      <c r="Q186" s="624" t="s">
        <v>320</v>
      </c>
      <c r="R186" s="624">
        <v>1</v>
      </c>
      <c r="S186" s="1"/>
      <c r="T186" s="1"/>
      <c r="U186" s="1"/>
      <c r="V186" s="1"/>
      <c r="W186" s="1"/>
      <c r="X186" s="1"/>
      <c r="Y186" s="1"/>
    </row>
    <row r="187" spans="1:25" ht="15">
      <c r="A187" s="205" t="s">
        <v>40</v>
      </c>
      <c r="B187" s="674" t="s">
        <v>43</v>
      </c>
      <c r="C187" s="674"/>
      <c r="D187" s="192"/>
      <c r="E187" s="456"/>
      <c r="F187" s="330" t="str">
        <f t="shared" si="4"/>
        <v>[Names]</v>
      </c>
      <c r="G187" s="52"/>
      <c r="H187" s="155"/>
      <c r="I187" s="64"/>
      <c r="J187" s="64"/>
      <c r="K187" s="64"/>
      <c r="L187" s="624" t="s">
        <v>292</v>
      </c>
      <c r="M187" s="624" t="s">
        <v>300</v>
      </c>
      <c r="N187" s="624" t="s">
        <v>302</v>
      </c>
      <c r="O187" s="626" t="s">
        <v>15</v>
      </c>
      <c r="P187" s="626" t="s">
        <v>15</v>
      </c>
      <c r="Q187" s="624" t="s">
        <v>316</v>
      </c>
      <c r="R187" s="624">
        <v>1</v>
      </c>
      <c r="S187" s="1"/>
      <c r="T187" s="1"/>
      <c r="U187" s="1"/>
      <c r="V187" s="1"/>
      <c r="W187" s="1"/>
      <c r="X187" s="1"/>
      <c r="Y187" s="1"/>
    </row>
    <row r="188" spans="1:25" ht="15">
      <c r="A188" s="205" t="s">
        <v>41</v>
      </c>
      <c r="B188" s="674" t="s">
        <v>43</v>
      </c>
      <c r="C188" s="674"/>
      <c r="D188" s="192"/>
      <c r="E188" s="456"/>
      <c r="F188" s="330" t="str">
        <f t="shared" si="4"/>
        <v>[Names]</v>
      </c>
      <c r="G188" s="52"/>
      <c r="H188" s="155"/>
      <c r="I188" s="64"/>
      <c r="J188" s="64"/>
      <c r="K188" s="64"/>
      <c r="L188" s="624" t="s">
        <v>293</v>
      </c>
      <c r="M188" s="624" t="s">
        <v>300</v>
      </c>
      <c r="N188" s="624" t="s">
        <v>301</v>
      </c>
      <c r="O188" s="626" t="s">
        <v>15</v>
      </c>
      <c r="P188" s="626" t="s">
        <v>15</v>
      </c>
      <c r="Q188" s="624" t="s">
        <v>317</v>
      </c>
      <c r="R188" s="624">
        <v>1</v>
      </c>
      <c r="S188" s="1"/>
      <c r="T188" s="1"/>
      <c r="U188" s="1"/>
      <c r="V188" s="1"/>
      <c r="W188" s="1"/>
      <c r="X188" s="1"/>
      <c r="Y188" s="1"/>
    </row>
    <row r="189" spans="1:25" ht="15">
      <c r="A189" s="205" t="s">
        <v>42</v>
      </c>
      <c r="B189" s="674" t="s">
        <v>43</v>
      </c>
      <c r="C189" s="674"/>
      <c r="D189" s="192"/>
      <c r="E189" s="456"/>
      <c r="F189" s="330" t="str">
        <f t="shared" si="4"/>
        <v>[Names]</v>
      </c>
      <c r="G189" s="52"/>
      <c r="H189" s="155"/>
      <c r="I189" s="64"/>
      <c r="J189" s="64"/>
      <c r="K189" s="64"/>
      <c r="L189" s="624" t="s">
        <v>294</v>
      </c>
      <c r="M189" s="624" t="s">
        <v>300</v>
      </c>
      <c r="N189" s="624" t="s">
        <v>302</v>
      </c>
      <c r="O189" s="626" t="s">
        <v>15</v>
      </c>
      <c r="P189" s="626" t="s">
        <v>15</v>
      </c>
      <c r="Q189" s="624" t="s">
        <v>320</v>
      </c>
      <c r="R189" s="624">
        <v>1</v>
      </c>
      <c r="S189" s="1"/>
      <c r="T189" s="1"/>
      <c r="U189" s="1"/>
      <c r="V189" s="1"/>
      <c r="W189" s="1"/>
      <c r="X189" s="1"/>
      <c r="Y189" s="1"/>
    </row>
    <row r="190" spans="1:25" s="186" customFormat="1" ht="15">
      <c r="A190" s="205"/>
      <c r="B190" s="206"/>
      <c r="C190" s="207"/>
      <c r="D190" s="188"/>
      <c r="E190" s="454"/>
      <c r="F190" s="123"/>
      <c r="G190" s="52"/>
      <c r="H190" s="155"/>
      <c r="I190" s="64"/>
      <c r="J190" s="64"/>
      <c r="K190" s="64"/>
      <c r="L190" s="624" t="s">
        <v>295</v>
      </c>
      <c r="M190" s="624" t="s">
        <v>300</v>
      </c>
      <c r="N190" s="624" t="s">
        <v>303</v>
      </c>
      <c r="O190" s="626" t="s">
        <v>15</v>
      </c>
      <c r="P190" s="626" t="s">
        <v>15</v>
      </c>
      <c r="Q190" s="624" t="s">
        <v>320</v>
      </c>
      <c r="R190" s="624">
        <v>1</v>
      </c>
      <c r="S190" s="1"/>
      <c r="T190" s="1"/>
      <c r="U190" s="1"/>
      <c r="V190" s="1"/>
      <c r="W190" s="1"/>
      <c r="X190" s="1"/>
      <c r="Y190" s="1"/>
    </row>
    <row r="191" spans="1:25" ht="12" customHeight="1">
      <c r="A191" s="205"/>
      <c r="B191" s="190"/>
      <c r="C191" s="190"/>
      <c r="D191" s="188"/>
      <c r="E191" s="455" t="s">
        <v>35</v>
      </c>
      <c r="F191" s="123"/>
      <c r="G191" s="52"/>
      <c r="H191" s="155"/>
      <c r="I191" s="64"/>
      <c r="J191" s="64"/>
      <c r="K191" s="64"/>
      <c r="L191" s="624" t="s">
        <v>296</v>
      </c>
      <c r="M191" s="624" t="s">
        <v>300</v>
      </c>
      <c r="N191" s="624" t="s">
        <v>301</v>
      </c>
      <c r="O191" s="626" t="s">
        <v>15</v>
      </c>
      <c r="P191" s="626" t="s">
        <v>15</v>
      </c>
      <c r="Q191" s="624" t="s">
        <v>320</v>
      </c>
      <c r="R191" s="624">
        <v>1</v>
      </c>
      <c r="S191" s="1"/>
      <c r="T191" s="1"/>
      <c r="U191" s="1"/>
      <c r="V191" s="1"/>
      <c r="W191" s="1"/>
      <c r="X191" s="1"/>
      <c r="Y191" s="1"/>
    </row>
    <row r="192" spans="1:25" ht="33.75" customHeight="1">
      <c r="A192" s="653" t="s">
        <v>114</v>
      </c>
      <c r="B192" s="654"/>
      <c r="C192" s="654"/>
      <c r="D192" s="655"/>
      <c r="E192" s="177"/>
      <c r="F192" s="168">
        <f>IF(E192="Yes",1,0)</f>
        <v>0</v>
      </c>
      <c r="G192" s="52"/>
      <c r="H192" s="155"/>
      <c r="I192" s="64"/>
      <c r="J192" s="64"/>
      <c r="K192" s="64"/>
      <c r="L192" s="624" t="s">
        <v>297</v>
      </c>
      <c r="M192" s="624" t="s">
        <v>300</v>
      </c>
      <c r="N192" s="624" t="s">
        <v>302</v>
      </c>
      <c r="O192" s="626" t="s">
        <v>15</v>
      </c>
      <c r="P192" s="626" t="s">
        <v>15</v>
      </c>
      <c r="Q192" s="624" t="s">
        <v>320</v>
      </c>
      <c r="R192" s="624">
        <v>1</v>
      </c>
      <c r="S192" s="1"/>
      <c r="T192" s="1"/>
      <c r="U192" s="1"/>
      <c r="V192" s="1"/>
      <c r="W192" s="1"/>
      <c r="X192" s="1"/>
      <c r="Y192" s="1"/>
    </row>
    <row r="193" spans="1:25" ht="15.75">
      <c r="A193" s="123"/>
      <c r="B193" s="546"/>
      <c r="C193" s="547"/>
      <c r="D193" s="548"/>
      <c r="E193" s="549"/>
      <c r="F193" s="184"/>
      <c r="G193" s="163"/>
      <c r="H193" s="164"/>
      <c r="I193" s="163"/>
      <c r="J193" s="52"/>
      <c r="K193" s="52"/>
      <c r="L193" s="624" t="s">
        <v>298</v>
      </c>
      <c r="M193" s="624" t="s">
        <v>300</v>
      </c>
      <c r="N193" s="624" t="s">
        <v>302</v>
      </c>
      <c r="O193" s="626" t="s">
        <v>15</v>
      </c>
      <c r="P193" s="626" t="s">
        <v>15</v>
      </c>
      <c r="Q193" s="624" t="s">
        <v>320</v>
      </c>
      <c r="R193" s="624">
        <v>1</v>
      </c>
      <c r="S193" s="1"/>
      <c r="T193" s="1"/>
      <c r="U193" s="1"/>
      <c r="V193" s="1"/>
      <c r="W193" s="1"/>
      <c r="X193" s="1"/>
      <c r="Y193" s="1"/>
    </row>
    <row r="194" spans="1:25" ht="15.75" customHeight="1">
      <c r="A194" s="550" t="s">
        <v>9</v>
      </c>
      <c r="B194" s="32"/>
      <c r="C194" s="32"/>
      <c r="D194" s="32"/>
      <c r="E194" s="551" t="str">
        <f>FacilityName</f>
        <v>Select Facility</v>
      </c>
      <c r="F194" s="118" t="str">
        <f>FacilityName</f>
        <v>Select Facility</v>
      </c>
      <c r="G194" s="26"/>
      <c r="H194" s="155"/>
      <c r="I194" s="155"/>
      <c r="J194" s="52"/>
      <c r="K194" s="52"/>
      <c r="L194" s="624" t="s">
        <v>299</v>
      </c>
      <c r="M194" s="624" t="s">
        <v>533</v>
      </c>
      <c r="N194" s="624" t="s">
        <v>302</v>
      </c>
      <c r="O194" s="626" t="s">
        <v>15</v>
      </c>
      <c r="P194" s="626" t="s">
        <v>15</v>
      </c>
      <c r="Q194" s="624" t="s">
        <v>320</v>
      </c>
      <c r="R194" s="624">
        <v>3</v>
      </c>
      <c r="S194" s="1"/>
      <c r="T194" s="1"/>
      <c r="U194" s="1"/>
      <c r="V194" s="1"/>
      <c r="W194" s="1"/>
      <c r="X194" s="1"/>
      <c r="Y194" s="1"/>
    </row>
    <row r="195" spans="1:25" ht="15.75">
      <c r="A195" s="634" t="s">
        <v>44</v>
      </c>
      <c r="B195" s="635"/>
      <c r="C195" s="635"/>
      <c r="D195" s="635"/>
      <c r="E195" s="636"/>
      <c r="F195" s="144"/>
      <c r="G195" s="27"/>
      <c r="H195" s="155"/>
      <c r="I195" s="155"/>
      <c r="J195" s="52"/>
      <c r="K195" s="52"/>
      <c r="L195" s="624" t="s">
        <v>333</v>
      </c>
      <c r="M195" s="624" t="s">
        <v>533</v>
      </c>
      <c r="N195" s="624" t="s">
        <v>302</v>
      </c>
      <c r="O195" s="626" t="s">
        <v>15</v>
      </c>
      <c r="P195" s="626" t="s">
        <v>15</v>
      </c>
      <c r="Q195" s="624" t="s">
        <v>320</v>
      </c>
      <c r="R195" s="624">
        <v>3</v>
      </c>
      <c r="S195" s="1"/>
      <c r="T195" s="1"/>
      <c r="U195" s="1"/>
      <c r="V195" s="1"/>
      <c r="W195" s="1"/>
      <c r="X195" s="1"/>
      <c r="Y195" s="1"/>
    </row>
    <row r="196" spans="1:25" ht="15.75">
      <c r="A196" s="309" t="s">
        <v>11</v>
      </c>
      <c r="B196" s="315"/>
      <c r="C196" s="315"/>
      <c r="D196" s="166"/>
      <c r="E196" s="316" t="s">
        <v>393</v>
      </c>
      <c r="F196" s="115" t="s">
        <v>12</v>
      </c>
      <c r="G196" s="52"/>
      <c r="H196" s="155"/>
      <c r="I196" s="155"/>
      <c r="J196" s="52"/>
      <c r="K196" s="52"/>
      <c r="L196" s="624" t="s">
        <v>324</v>
      </c>
      <c r="M196" s="624" t="s">
        <v>300</v>
      </c>
      <c r="N196" s="624" t="s">
        <v>301</v>
      </c>
      <c r="O196" s="626" t="s">
        <v>15</v>
      </c>
      <c r="P196" s="626" t="s">
        <v>15</v>
      </c>
      <c r="Q196" s="624" t="s">
        <v>320</v>
      </c>
      <c r="R196" s="624">
        <v>1</v>
      </c>
      <c r="S196" s="1"/>
      <c r="T196" s="1"/>
      <c r="U196" s="1"/>
      <c r="V196" s="1"/>
      <c r="W196" s="1"/>
      <c r="X196" s="1"/>
      <c r="Y196" s="1"/>
    </row>
    <row r="197" spans="1:25" ht="15.75">
      <c r="A197" s="5"/>
      <c r="B197" s="185"/>
      <c r="C197" s="185"/>
      <c r="D197" s="470"/>
      <c r="E197" s="552" t="s">
        <v>35</v>
      </c>
      <c r="F197" s="211"/>
      <c r="G197" s="52"/>
      <c r="H197" s="155"/>
      <c r="I197" s="155"/>
      <c r="J197" s="52"/>
      <c r="K197" s="52"/>
      <c r="L197" s="624" t="s">
        <v>330</v>
      </c>
      <c r="M197" s="624" t="s">
        <v>300</v>
      </c>
      <c r="N197" s="624" t="s">
        <v>305</v>
      </c>
      <c r="O197" s="626" t="s">
        <v>15</v>
      </c>
      <c r="P197" s="626" t="s">
        <v>15</v>
      </c>
      <c r="Q197" s="624" t="s">
        <v>320</v>
      </c>
      <c r="R197" s="624">
        <v>1</v>
      </c>
      <c r="S197" s="1"/>
      <c r="T197" s="1"/>
      <c r="U197" s="1"/>
      <c r="V197" s="1"/>
      <c r="W197" s="1"/>
      <c r="X197" s="1"/>
      <c r="Y197" s="1"/>
    </row>
    <row r="198" spans="1:25" ht="32.25" customHeight="1">
      <c r="A198" s="653" t="s">
        <v>372</v>
      </c>
      <c r="B198" s="654"/>
      <c r="C198" s="654"/>
      <c r="D198" s="655"/>
      <c r="E198" s="177"/>
      <c r="F198" s="168">
        <f>IF(E198="Yes",1,0)</f>
        <v>0</v>
      </c>
      <c r="G198" s="52"/>
      <c r="H198" s="155"/>
      <c r="I198" s="155"/>
      <c r="J198" s="52"/>
      <c r="K198" s="52"/>
      <c r="L198" s="624" t="s">
        <v>325</v>
      </c>
      <c r="M198" s="624" t="s">
        <v>300</v>
      </c>
      <c r="N198" s="624" t="s">
        <v>301</v>
      </c>
      <c r="O198" s="626" t="s">
        <v>15</v>
      </c>
      <c r="P198" s="626" t="s">
        <v>15</v>
      </c>
      <c r="Q198" s="624" t="s">
        <v>320</v>
      </c>
      <c r="R198" s="624">
        <v>1</v>
      </c>
      <c r="S198" s="1"/>
      <c r="T198" s="1"/>
      <c r="U198" s="1"/>
      <c r="V198" s="1"/>
      <c r="W198" s="1"/>
      <c r="X198" s="1"/>
      <c r="Y198" s="1"/>
    </row>
    <row r="199" spans="1:25" ht="31.5" customHeight="1">
      <c r="A199" s="653" t="s">
        <v>371</v>
      </c>
      <c r="B199" s="654"/>
      <c r="C199" s="654"/>
      <c r="D199" s="655"/>
      <c r="E199" s="177"/>
      <c r="F199" s="168">
        <f>IF(E199="Yes",1,0)</f>
        <v>0</v>
      </c>
      <c r="G199" s="52"/>
      <c r="H199" s="155"/>
      <c r="I199" s="155"/>
      <c r="J199" s="52"/>
      <c r="K199" s="52"/>
      <c r="L199" s="624" t="s">
        <v>334</v>
      </c>
      <c r="M199" s="624" t="s">
        <v>533</v>
      </c>
      <c r="N199" s="624" t="s">
        <v>302</v>
      </c>
      <c r="O199" s="626" t="s">
        <v>15</v>
      </c>
      <c r="P199" s="626" t="s">
        <v>15</v>
      </c>
      <c r="Q199" s="624" t="s">
        <v>320</v>
      </c>
      <c r="R199" s="624">
        <v>3</v>
      </c>
      <c r="S199" s="1"/>
      <c r="T199" s="1"/>
      <c r="U199" s="1"/>
      <c r="V199" s="1"/>
      <c r="W199" s="1"/>
      <c r="X199" s="1"/>
      <c r="Y199" s="1"/>
    </row>
    <row r="200" spans="1:25" ht="15.75">
      <c r="A200" s="123"/>
      <c r="B200" s="546"/>
      <c r="C200" s="547"/>
      <c r="D200" s="548"/>
      <c r="E200" s="549"/>
      <c r="F200" s="184"/>
      <c r="G200" s="163"/>
      <c r="H200" s="164"/>
      <c r="I200" s="163"/>
      <c r="J200" s="52"/>
      <c r="K200" s="52"/>
      <c r="L200" s="624" t="s">
        <v>321</v>
      </c>
      <c r="M200" s="624" t="s">
        <v>300</v>
      </c>
      <c r="N200" s="624" t="s">
        <v>302</v>
      </c>
      <c r="O200" s="626" t="s">
        <v>15</v>
      </c>
      <c r="P200" s="626" t="s">
        <v>15</v>
      </c>
      <c r="Q200" s="624"/>
      <c r="R200" s="624">
        <v>1</v>
      </c>
      <c r="S200" s="1"/>
      <c r="T200" s="1"/>
      <c r="U200" s="1"/>
      <c r="V200" s="1"/>
      <c r="W200" s="1"/>
      <c r="X200" s="1"/>
      <c r="Y200" s="1"/>
    </row>
    <row r="201" spans="1:25" ht="15.75" customHeight="1">
      <c r="A201" s="550" t="s">
        <v>9</v>
      </c>
      <c r="B201" s="32"/>
      <c r="C201" s="32"/>
      <c r="D201" s="32"/>
      <c r="E201" s="551" t="str">
        <f>FacilityName</f>
        <v>Select Facility</v>
      </c>
      <c r="F201" s="118" t="str">
        <f>FacilityName</f>
        <v>Select Facility</v>
      </c>
      <c r="G201" s="26"/>
      <c r="H201" s="155"/>
      <c r="I201" s="155"/>
      <c r="J201" s="52"/>
      <c r="K201" s="52"/>
      <c r="L201" s="624" t="s">
        <v>322</v>
      </c>
      <c r="M201" s="624" t="s">
        <v>300</v>
      </c>
      <c r="N201" s="624" t="s">
        <v>302</v>
      </c>
      <c r="O201" s="624" t="s">
        <v>304</v>
      </c>
      <c r="P201" s="624" t="s">
        <v>303</v>
      </c>
      <c r="Q201" s="624" t="s">
        <v>320</v>
      </c>
      <c r="R201" s="624">
        <v>7</v>
      </c>
      <c r="S201" s="1"/>
      <c r="T201" s="1"/>
      <c r="U201" s="1"/>
      <c r="V201" s="1"/>
      <c r="W201" s="1"/>
      <c r="X201" s="1"/>
      <c r="Y201" s="1"/>
    </row>
    <row r="202" spans="1:25" ht="15.75">
      <c r="A202" s="634" t="s">
        <v>45</v>
      </c>
      <c r="B202" s="635"/>
      <c r="C202" s="635"/>
      <c r="D202" s="635"/>
      <c r="E202" s="636"/>
      <c r="F202" s="144"/>
      <c r="G202" s="27"/>
      <c r="H202" s="155"/>
      <c r="I202" s="155"/>
      <c r="J202" s="52"/>
      <c r="K202" s="52"/>
      <c r="L202" s="624" t="s">
        <v>323</v>
      </c>
      <c r="M202" s="624" t="s">
        <v>300</v>
      </c>
      <c r="N202" s="624" t="s">
        <v>302</v>
      </c>
      <c r="O202" s="626" t="s">
        <v>15</v>
      </c>
      <c r="P202" s="626" t="s">
        <v>15</v>
      </c>
      <c r="Q202" s="624" t="s">
        <v>320</v>
      </c>
      <c r="R202" s="624">
        <v>1</v>
      </c>
      <c r="S202" s="1"/>
      <c r="T202" s="1"/>
      <c r="U202" s="1"/>
      <c r="V202" s="1"/>
      <c r="W202" s="1"/>
      <c r="X202" s="1"/>
      <c r="Y202" s="1"/>
    </row>
    <row r="203" spans="1:25" ht="15.75">
      <c r="A203" s="309" t="s">
        <v>11</v>
      </c>
      <c r="B203" s="315"/>
      <c r="C203" s="315"/>
      <c r="D203" s="151"/>
      <c r="E203" s="316" t="s">
        <v>393</v>
      </c>
      <c r="F203" s="124"/>
      <c r="G203" s="52"/>
      <c r="H203" s="155"/>
      <c r="I203" s="155"/>
      <c r="J203" s="52"/>
      <c r="K203" s="52"/>
      <c r="L203" t="s">
        <v>323</v>
      </c>
      <c r="M203" t="s">
        <v>300</v>
      </c>
      <c r="N203" t="s">
        <v>302</v>
      </c>
      <c r="O203" s="152" t="s">
        <v>15</v>
      </c>
      <c r="P203" s="152" t="s">
        <v>15</v>
      </c>
      <c r="Q203" t="s">
        <v>320</v>
      </c>
      <c r="R203">
        <v>1</v>
      </c>
      <c r="S203" s="1"/>
      <c r="T203" s="1"/>
      <c r="U203" s="1"/>
      <c r="V203" s="1"/>
      <c r="W203" s="1"/>
      <c r="X203" s="1"/>
      <c r="Y203" s="1"/>
    </row>
    <row r="204" spans="1:20" ht="15.75">
      <c r="A204" s="5"/>
      <c r="B204" s="185"/>
      <c r="C204" s="185"/>
      <c r="D204" s="188"/>
      <c r="E204" s="552" t="s">
        <v>35</v>
      </c>
      <c r="F204" s="123"/>
      <c r="G204" s="52"/>
      <c r="H204" s="155"/>
      <c r="I204" s="155"/>
      <c r="J204" s="52"/>
      <c r="K204" s="52"/>
      <c r="L204" s="52"/>
      <c r="M204" s="52"/>
      <c r="N204" s="52"/>
      <c r="O204" s="52"/>
      <c r="P204" s="181"/>
      <c r="Q204" s="2"/>
      <c r="R204" s="2"/>
      <c r="S204" s="2"/>
      <c r="T204" s="2"/>
    </row>
    <row r="205" spans="1:20" ht="16.5" customHeight="1">
      <c r="A205" s="653" t="s">
        <v>373</v>
      </c>
      <c r="B205" s="654"/>
      <c r="C205" s="654"/>
      <c r="D205" s="655"/>
      <c r="E205" s="177"/>
      <c r="F205" s="168">
        <f>IF(E205="Yes",1,0)</f>
        <v>0</v>
      </c>
      <c r="G205" s="52"/>
      <c r="H205" s="155"/>
      <c r="I205" s="155"/>
      <c r="J205" s="52"/>
      <c r="K205" s="52"/>
      <c r="L205" s="52"/>
      <c r="M205" s="52"/>
      <c r="N205" s="52"/>
      <c r="O205" s="52"/>
      <c r="P205" s="181"/>
      <c r="Q205" s="2"/>
      <c r="R205" s="2"/>
      <c r="S205" s="2"/>
      <c r="T205" s="2"/>
    </row>
    <row r="206" spans="1:20" ht="18" customHeight="1">
      <c r="A206" s="653" t="s">
        <v>374</v>
      </c>
      <c r="B206" s="654"/>
      <c r="C206" s="654"/>
      <c r="D206" s="655"/>
      <c r="E206" s="177"/>
      <c r="F206" s="168">
        <f>IF(E206="Yes",1,0)</f>
        <v>0</v>
      </c>
      <c r="G206" s="52"/>
      <c r="H206" s="155"/>
      <c r="I206" s="155"/>
      <c r="J206" s="52"/>
      <c r="K206" s="52"/>
      <c r="L206" s="52"/>
      <c r="M206" s="52"/>
      <c r="N206" s="52"/>
      <c r="O206" s="52"/>
      <c r="P206" s="181"/>
      <c r="Q206" s="2"/>
      <c r="R206" s="2"/>
      <c r="S206" s="2"/>
      <c r="T206" s="2"/>
    </row>
    <row r="207" spans="1:20" ht="18" customHeight="1">
      <c r="A207" s="653" t="s">
        <v>375</v>
      </c>
      <c r="B207" s="654"/>
      <c r="C207" s="655"/>
      <c r="D207" s="781" t="s">
        <v>1</v>
      </c>
      <c r="E207" s="782"/>
      <c r="F207" s="319" t="str">
        <f>D207</f>
        <v>[Date]</v>
      </c>
      <c r="G207" s="52"/>
      <c r="H207" s="155"/>
      <c r="I207" s="155"/>
      <c r="J207" s="52"/>
      <c r="K207" s="52"/>
      <c r="L207" s="52"/>
      <c r="M207" s="52"/>
      <c r="N207" s="52"/>
      <c r="O207" s="52"/>
      <c r="P207" s="181"/>
      <c r="Q207" s="2"/>
      <c r="R207" s="2"/>
      <c r="S207" s="2"/>
      <c r="T207" s="2"/>
    </row>
    <row r="208" spans="1:20" ht="33" customHeight="1">
      <c r="A208" s="653" t="s">
        <v>376</v>
      </c>
      <c r="B208" s="654"/>
      <c r="C208" s="654"/>
      <c r="D208" s="655"/>
      <c r="E208" s="177"/>
      <c r="F208" s="168">
        <f>IF(E208="Yes",1,0)</f>
        <v>0</v>
      </c>
      <c r="G208" s="52"/>
      <c r="H208" s="155"/>
      <c r="I208" s="155"/>
      <c r="J208" s="52"/>
      <c r="K208" s="52"/>
      <c r="L208" s="52"/>
      <c r="M208" s="52"/>
      <c r="N208" s="52"/>
      <c r="O208" s="52"/>
      <c r="P208" s="181"/>
      <c r="Q208" s="2"/>
      <c r="R208" s="2"/>
      <c r="S208" s="2"/>
      <c r="T208" s="2"/>
    </row>
    <row r="209" spans="1:20" ht="33.75" customHeight="1">
      <c r="A209" s="653" t="s">
        <v>306</v>
      </c>
      <c r="B209" s="654"/>
      <c r="C209" s="654"/>
      <c r="D209" s="655"/>
      <c r="E209" s="177"/>
      <c r="F209" s="168">
        <f>IF(E209="Yes",1,0)</f>
        <v>0</v>
      </c>
      <c r="G209" s="52"/>
      <c r="H209" s="155"/>
      <c r="I209" s="155"/>
      <c r="J209" s="52"/>
      <c r="K209" s="52"/>
      <c r="L209" s="52"/>
      <c r="M209" s="52"/>
      <c r="N209" s="52"/>
      <c r="O209" s="52"/>
      <c r="P209" s="181"/>
      <c r="Q209" s="2"/>
      <c r="R209" s="2"/>
      <c r="S209" s="2"/>
      <c r="T209" s="2"/>
    </row>
    <row r="210" spans="1:20" ht="35.25" customHeight="1">
      <c r="A210" s="653" t="s">
        <v>377</v>
      </c>
      <c r="B210" s="654"/>
      <c r="C210" s="654"/>
      <c r="D210" s="654"/>
      <c r="E210" s="655"/>
      <c r="F210" s="369"/>
      <c r="G210" s="52"/>
      <c r="H210" s="155"/>
      <c r="I210" s="155"/>
      <c r="J210" s="52"/>
      <c r="K210" s="52"/>
      <c r="L210" s="52"/>
      <c r="M210" s="52"/>
      <c r="N210" s="52"/>
      <c r="O210" s="52"/>
      <c r="P210" s="181"/>
      <c r="Q210" s="2"/>
      <c r="R210" s="2"/>
      <c r="S210" s="2"/>
      <c r="T210" s="2"/>
    </row>
    <row r="211" spans="1:20" ht="15" customHeight="1">
      <c r="A211" s="688"/>
      <c r="B211" s="689"/>
      <c r="C211" s="689"/>
      <c r="D211" s="689"/>
      <c r="E211" s="690"/>
      <c r="F211" s="402"/>
      <c r="G211" s="52"/>
      <c r="H211" s="155"/>
      <c r="I211" s="155"/>
      <c r="J211" s="52"/>
      <c r="K211" s="52"/>
      <c r="L211" s="52"/>
      <c r="M211" s="52"/>
      <c r="N211" s="52"/>
      <c r="O211" s="52"/>
      <c r="P211" s="181"/>
      <c r="Q211" s="2"/>
      <c r="R211" s="2"/>
      <c r="S211" s="2"/>
      <c r="T211" s="2"/>
    </row>
    <row r="212" spans="1:20" ht="15" customHeight="1">
      <c r="A212" s="691"/>
      <c r="B212" s="692"/>
      <c r="C212" s="692"/>
      <c r="D212" s="692"/>
      <c r="E212" s="693"/>
      <c r="F212" s="402"/>
      <c r="G212" s="52"/>
      <c r="H212" s="155"/>
      <c r="I212" s="155"/>
      <c r="J212" s="52"/>
      <c r="K212" s="52"/>
      <c r="L212" s="52"/>
      <c r="M212" s="52"/>
      <c r="N212" s="52"/>
      <c r="O212" s="52"/>
      <c r="P212" s="181"/>
      <c r="Q212" s="2"/>
      <c r="R212" s="2"/>
      <c r="S212" s="2"/>
      <c r="T212" s="2"/>
    </row>
    <row r="213" spans="1:20" ht="15" customHeight="1">
      <c r="A213" s="691"/>
      <c r="B213" s="692"/>
      <c r="C213" s="692"/>
      <c r="D213" s="692"/>
      <c r="E213" s="693"/>
      <c r="F213" s="402"/>
      <c r="G213" s="52"/>
      <c r="H213" s="155"/>
      <c r="I213" s="155"/>
      <c r="J213" s="52"/>
      <c r="K213" s="52"/>
      <c r="L213" s="52"/>
      <c r="M213" s="52"/>
      <c r="N213" s="52"/>
      <c r="O213" s="52"/>
      <c r="P213" s="181"/>
      <c r="Q213" s="2"/>
      <c r="R213" s="2"/>
      <c r="S213" s="2"/>
      <c r="T213" s="2"/>
    </row>
    <row r="214" spans="1:20" ht="15" customHeight="1">
      <c r="A214" s="691"/>
      <c r="B214" s="692"/>
      <c r="C214" s="692"/>
      <c r="D214" s="692"/>
      <c r="E214" s="693"/>
      <c r="F214" s="402"/>
      <c r="G214" s="52"/>
      <c r="H214" s="155"/>
      <c r="I214" s="155"/>
      <c r="J214" s="52"/>
      <c r="K214" s="52"/>
      <c r="L214" s="52"/>
      <c r="M214" s="52"/>
      <c r="N214" s="52"/>
      <c r="O214" s="52"/>
      <c r="P214" s="181"/>
      <c r="Q214" s="2"/>
      <c r="R214" s="2"/>
      <c r="S214" s="2"/>
      <c r="T214" s="2"/>
    </row>
    <row r="215" spans="1:20" ht="15" customHeight="1">
      <c r="A215" s="694"/>
      <c r="B215" s="695"/>
      <c r="C215" s="695"/>
      <c r="D215" s="695"/>
      <c r="E215" s="696"/>
      <c r="F215" s="402"/>
      <c r="G215" s="52"/>
      <c r="H215" s="155"/>
      <c r="I215" s="155"/>
      <c r="J215" s="52"/>
      <c r="K215" s="52"/>
      <c r="L215" s="52"/>
      <c r="M215" s="52"/>
      <c r="N215" s="52"/>
      <c r="O215" s="52"/>
      <c r="P215" s="181"/>
      <c r="Q215" s="2"/>
      <c r="R215" s="2"/>
      <c r="S215" s="2"/>
      <c r="T215" s="2"/>
    </row>
    <row r="216" spans="1:20" ht="14.25" customHeight="1">
      <c r="A216" s="214"/>
      <c r="B216" s="410"/>
      <c r="C216" s="185"/>
      <c r="D216" s="185"/>
      <c r="E216" s="557" t="s">
        <v>35</v>
      </c>
      <c r="F216" s="212"/>
      <c r="G216" s="52"/>
      <c r="H216" s="155"/>
      <c r="I216" s="155"/>
      <c r="J216" s="52"/>
      <c r="K216" s="52"/>
      <c r="L216" s="52"/>
      <c r="M216" s="52"/>
      <c r="N216" s="52"/>
      <c r="O216" s="52"/>
      <c r="P216" s="181"/>
      <c r="Q216" s="2"/>
      <c r="R216" s="2"/>
      <c r="S216" s="2"/>
      <c r="T216" s="2"/>
    </row>
    <row r="217" spans="1:20" ht="17.25" customHeight="1">
      <c r="A217" s="653" t="s">
        <v>403</v>
      </c>
      <c r="B217" s="654"/>
      <c r="C217" s="654"/>
      <c r="D217" s="655"/>
      <c r="E217" s="89"/>
      <c r="F217" s="168">
        <f>IF(E217="Yes",1,0)</f>
        <v>0</v>
      </c>
      <c r="G217" s="52"/>
      <c r="H217" s="155"/>
      <c r="I217" s="155"/>
      <c r="J217" s="52"/>
      <c r="K217" s="52"/>
      <c r="L217" s="52"/>
      <c r="M217" s="52"/>
      <c r="N217" s="52"/>
      <c r="O217" s="52"/>
      <c r="P217" s="181"/>
      <c r="Q217" s="2"/>
      <c r="R217" s="2"/>
      <c r="S217" s="2"/>
      <c r="T217" s="2"/>
    </row>
    <row r="218" spans="1:20" ht="33" customHeight="1">
      <c r="A218" s="738" t="s">
        <v>46</v>
      </c>
      <c r="B218" s="739"/>
      <c r="C218" s="739"/>
      <c r="D218" s="739"/>
      <c r="E218" s="417"/>
      <c r="F218" s="369"/>
      <c r="G218" s="52"/>
      <c r="H218" s="155"/>
      <c r="I218" s="155"/>
      <c r="J218" s="52"/>
      <c r="K218" s="52"/>
      <c r="L218" s="52"/>
      <c r="M218" s="52"/>
      <c r="N218" s="52"/>
      <c r="O218" s="52"/>
      <c r="P218" s="181"/>
      <c r="Q218" s="2"/>
      <c r="R218" s="2"/>
      <c r="S218" s="2"/>
      <c r="T218" s="2"/>
    </row>
    <row r="219" spans="1:20" ht="15" customHeight="1">
      <c r="A219" s="688"/>
      <c r="B219" s="689"/>
      <c r="C219" s="689"/>
      <c r="D219" s="689"/>
      <c r="E219" s="690"/>
      <c r="F219" s="402"/>
      <c r="G219" s="52"/>
      <c r="H219" s="155"/>
      <c r="I219" s="155"/>
      <c r="J219" s="52"/>
      <c r="K219" s="52"/>
      <c r="L219" s="52"/>
      <c r="M219" s="52"/>
      <c r="N219" s="52"/>
      <c r="O219" s="52"/>
      <c r="P219" s="181"/>
      <c r="Q219" s="2"/>
      <c r="R219" s="2"/>
      <c r="S219" s="2"/>
      <c r="T219" s="2"/>
    </row>
    <row r="220" spans="1:20" ht="15" customHeight="1">
      <c r="A220" s="691"/>
      <c r="B220" s="692"/>
      <c r="C220" s="692"/>
      <c r="D220" s="692"/>
      <c r="E220" s="693"/>
      <c r="F220" s="402"/>
      <c r="G220" s="52"/>
      <c r="H220" s="155"/>
      <c r="I220" s="155"/>
      <c r="J220" s="52"/>
      <c r="K220" s="52"/>
      <c r="L220" s="52"/>
      <c r="M220" s="52"/>
      <c r="N220" s="52"/>
      <c r="O220" s="52"/>
      <c r="P220" s="181"/>
      <c r="Q220" s="2"/>
      <c r="R220" s="2"/>
      <c r="S220" s="2"/>
      <c r="T220" s="2"/>
    </row>
    <row r="221" spans="1:20" ht="15.75" customHeight="1">
      <c r="A221" s="691"/>
      <c r="B221" s="692"/>
      <c r="C221" s="692"/>
      <c r="D221" s="692"/>
      <c r="E221" s="693"/>
      <c r="F221" s="402"/>
      <c r="G221" s="52"/>
      <c r="H221" s="155"/>
      <c r="I221" s="155"/>
      <c r="J221" s="52"/>
      <c r="K221" s="52"/>
      <c r="L221" s="52"/>
      <c r="M221" s="52"/>
      <c r="N221" s="52"/>
      <c r="O221" s="52"/>
      <c r="P221" s="181"/>
      <c r="Q221" s="2"/>
      <c r="R221" s="2"/>
      <c r="S221" s="2"/>
      <c r="T221" s="2"/>
    </row>
    <row r="222" spans="1:20" ht="15" customHeight="1">
      <c r="A222" s="691"/>
      <c r="B222" s="692"/>
      <c r="C222" s="692"/>
      <c r="D222" s="692"/>
      <c r="E222" s="693"/>
      <c r="F222" s="402"/>
      <c r="G222" s="52"/>
      <c r="H222" s="155"/>
      <c r="I222" s="155"/>
      <c r="J222" s="52"/>
      <c r="K222" s="52"/>
      <c r="L222" s="52"/>
      <c r="M222" s="52"/>
      <c r="N222" s="52"/>
      <c r="O222" s="52"/>
      <c r="P222" s="181"/>
      <c r="Q222" s="2"/>
      <c r="R222" s="2"/>
      <c r="S222" s="2"/>
      <c r="T222" s="2"/>
    </row>
    <row r="223" spans="1:20" ht="15" customHeight="1">
      <c r="A223" s="694"/>
      <c r="B223" s="695"/>
      <c r="C223" s="695"/>
      <c r="D223" s="695"/>
      <c r="E223" s="696"/>
      <c r="F223" s="402"/>
      <c r="G223" s="52"/>
      <c r="H223" s="155"/>
      <c r="I223" s="155"/>
      <c r="J223" s="52"/>
      <c r="K223" s="52"/>
      <c r="L223" s="52"/>
      <c r="M223" s="52"/>
      <c r="N223" s="52"/>
      <c r="O223" s="52"/>
      <c r="P223" s="181"/>
      <c r="Q223" s="2"/>
      <c r="R223" s="2"/>
      <c r="S223" s="2"/>
      <c r="T223" s="2"/>
    </row>
    <row r="224" spans="1:20" ht="18.75" customHeight="1">
      <c r="A224" s="214"/>
      <c r="B224" s="185"/>
      <c r="C224" s="185"/>
      <c r="D224" s="185"/>
      <c r="E224" s="557" t="s">
        <v>35</v>
      </c>
      <c r="F224" s="212"/>
      <c r="G224" s="52"/>
      <c r="H224" s="155"/>
      <c r="I224" s="155"/>
      <c r="J224" s="52"/>
      <c r="K224" s="52"/>
      <c r="L224" s="52"/>
      <c r="M224" s="52"/>
      <c r="N224" s="52"/>
      <c r="O224" s="52"/>
      <c r="P224" s="181"/>
      <c r="Q224" s="2"/>
      <c r="R224" s="2"/>
      <c r="S224" s="2"/>
      <c r="T224" s="2"/>
    </row>
    <row r="225" spans="1:20" ht="31.5" customHeight="1">
      <c r="A225" s="800" t="s">
        <v>378</v>
      </c>
      <c r="B225" s="801"/>
      <c r="C225" s="801"/>
      <c r="D225" s="802"/>
      <c r="E225" s="89"/>
      <c r="F225" s="168">
        <f>IF(E225="Yes",1,0)</f>
        <v>0</v>
      </c>
      <c r="G225" s="52"/>
      <c r="H225" s="155"/>
      <c r="I225" s="155"/>
      <c r="J225" s="52"/>
      <c r="K225" s="155"/>
      <c r="L225" s="155"/>
      <c r="M225" s="155"/>
      <c r="N225" s="155"/>
      <c r="O225" s="155"/>
      <c r="P225" s="181"/>
      <c r="Q225" s="2"/>
      <c r="R225" s="2"/>
      <c r="S225" s="2"/>
      <c r="T225" s="2"/>
    </row>
    <row r="226" spans="1:20" ht="12.75" customHeight="1">
      <c r="A226" s="416"/>
      <c r="B226" s="191"/>
      <c r="C226" s="79"/>
      <c r="D226" s="213"/>
      <c r="E226" s="558"/>
      <c r="F226" s="120"/>
      <c r="G226" s="52"/>
      <c r="H226" s="155"/>
      <c r="I226" s="155"/>
      <c r="J226" s="52"/>
      <c r="K226" s="155"/>
      <c r="L226" s="155"/>
      <c r="M226" s="155"/>
      <c r="N226" s="155"/>
      <c r="O226" s="155"/>
      <c r="P226" s="181"/>
      <c r="Q226" s="2"/>
      <c r="R226" s="2"/>
      <c r="S226" s="2"/>
      <c r="T226" s="2"/>
    </row>
    <row r="227" spans="1:20" ht="12.75" customHeight="1">
      <c r="A227" s="778"/>
      <c r="B227" s="779"/>
      <c r="C227" s="779"/>
      <c r="D227" s="779"/>
      <c r="E227" s="780"/>
      <c r="F227" s="369"/>
      <c r="G227" s="163"/>
      <c r="H227" s="155"/>
      <c r="I227" s="155"/>
      <c r="J227" s="52"/>
      <c r="K227" s="155"/>
      <c r="L227" s="155"/>
      <c r="M227" s="155"/>
      <c r="N227" s="155"/>
      <c r="O227" s="155"/>
      <c r="P227" s="52"/>
      <c r="Q227" s="52"/>
      <c r="R227" s="2"/>
      <c r="S227" s="2"/>
      <c r="T227" s="2"/>
    </row>
    <row r="228" spans="1:20" ht="18.75" customHeight="1">
      <c r="A228" s="550" t="s">
        <v>9</v>
      </c>
      <c r="B228" s="546"/>
      <c r="C228" s="470"/>
      <c r="D228" s="548"/>
      <c r="E228" s="549"/>
      <c r="F228" s="184"/>
      <c r="G228" s="163"/>
      <c r="H228" s="164"/>
      <c r="I228" s="163"/>
      <c r="J228" s="52"/>
      <c r="K228" s="52"/>
      <c r="L228" s="52"/>
      <c r="M228" s="52"/>
      <c r="N228" s="52"/>
      <c r="O228" s="52"/>
      <c r="P228" s="182"/>
      <c r="Q228" s="2"/>
      <c r="R228" s="2"/>
      <c r="S228" s="2"/>
      <c r="T228" s="2"/>
    </row>
    <row r="229" spans="1:20" ht="15.75" customHeight="1">
      <c r="A229" s="5" t="s">
        <v>48</v>
      </c>
      <c r="B229" s="546"/>
      <c r="C229" s="559"/>
      <c r="D229" s="548"/>
      <c r="E229" s="549"/>
      <c r="F229" s="184"/>
      <c r="G229" s="163"/>
      <c r="H229" s="164"/>
      <c r="I229" s="163"/>
      <c r="J229" s="52"/>
      <c r="K229" s="52"/>
      <c r="L229" s="52"/>
      <c r="M229" s="52"/>
      <c r="N229" s="52"/>
      <c r="O229" s="52"/>
      <c r="P229" s="182"/>
      <c r="Q229" s="2"/>
      <c r="R229" s="2"/>
      <c r="S229" s="2"/>
      <c r="T229" s="2"/>
    </row>
    <row r="230" spans="1:20" ht="15.75" customHeight="1">
      <c r="A230" s="123"/>
      <c r="B230" s="32"/>
      <c r="C230" s="32"/>
      <c r="D230" s="32"/>
      <c r="E230" s="551" t="str">
        <f>FacilityName</f>
        <v>Select Facility</v>
      </c>
      <c r="F230" s="118" t="str">
        <f>FacilityName</f>
        <v>Select Facility</v>
      </c>
      <c r="G230" s="26"/>
      <c r="H230" s="155"/>
      <c r="I230" s="155"/>
      <c r="J230" s="52"/>
      <c r="K230" s="52"/>
      <c r="L230" s="52"/>
      <c r="M230" s="52"/>
      <c r="N230" s="52"/>
      <c r="O230" s="52"/>
      <c r="P230" s="182"/>
      <c r="Q230" s="2"/>
      <c r="R230" s="2"/>
      <c r="S230" s="2"/>
      <c r="T230" s="2"/>
    </row>
    <row r="231" spans="1:20" ht="15.75">
      <c r="A231" s="634" t="s">
        <v>408</v>
      </c>
      <c r="B231" s="635"/>
      <c r="C231" s="635"/>
      <c r="D231" s="635"/>
      <c r="E231" s="636"/>
      <c r="F231" s="125"/>
      <c r="G231" s="27"/>
      <c r="H231" s="155"/>
      <c r="I231" s="155"/>
      <c r="J231" s="52"/>
      <c r="K231" s="52"/>
      <c r="L231" s="52"/>
      <c r="M231" s="52"/>
      <c r="N231" s="52"/>
      <c r="O231" s="52"/>
      <c r="P231" s="182"/>
      <c r="Q231" s="2"/>
      <c r="R231" s="2"/>
      <c r="S231" s="2"/>
      <c r="T231" s="2"/>
    </row>
    <row r="232" spans="1:20" ht="15.75">
      <c r="A232" s="309" t="s">
        <v>11</v>
      </c>
      <c r="B232" s="323"/>
      <c r="C232" s="324"/>
      <c r="D232" s="323"/>
      <c r="E232" s="325"/>
      <c r="F232" s="126"/>
      <c r="G232" s="52"/>
      <c r="H232" s="155"/>
      <c r="I232" s="155"/>
      <c r="J232" s="52"/>
      <c r="K232" s="52"/>
      <c r="L232" s="52"/>
      <c r="M232" s="52"/>
      <c r="N232" s="52"/>
      <c r="O232" s="52"/>
      <c r="P232" s="182"/>
      <c r="Q232" s="2"/>
      <c r="R232" s="2"/>
      <c r="S232" s="2"/>
      <c r="T232" s="2"/>
    </row>
    <row r="233" spans="1:20" ht="15.75" customHeight="1">
      <c r="A233" s="738" t="s">
        <v>379</v>
      </c>
      <c r="B233" s="739"/>
      <c r="C233" s="739"/>
      <c r="D233" s="739"/>
      <c r="E233" s="740"/>
      <c r="F233" s="369"/>
      <c r="G233" s="52"/>
      <c r="H233" s="155"/>
      <c r="I233" s="155"/>
      <c r="J233" s="52"/>
      <c r="K233" s="52"/>
      <c r="L233" s="52"/>
      <c r="M233" s="52"/>
      <c r="N233" s="52"/>
      <c r="O233" s="52"/>
      <c r="P233" s="182"/>
      <c r="Q233" s="2"/>
      <c r="R233" s="2"/>
      <c r="S233" s="2"/>
      <c r="T233" s="2"/>
    </row>
    <row r="234" spans="1:20" ht="15" customHeight="1">
      <c r="A234" s="688"/>
      <c r="B234" s="689"/>
      <c r="C234" s="689"/>
      <c r="D234" s="689"/>
      <c r="E234" s="690"/>
      <c r="F234" s="402"/>
      <c r="G234" s="52"/>
      <c r="H234" s="155"/>
      <c r="I234" s="155"/>
      <c r="J234" s="52"/>
      <c r="K234" s="52"/>
      <c r="L234" s="52"/>
      <c r="M234" s="52"/>
      <c r="N234" s="52"/>
      <c r="O234" s="52"/>
      <c r="P234" s="182"/>
      <c r="Q234" s="2"/>
      <c r="R234" s="2"/>
      <c r="S234" s="2"/>
      <c r="T234" s="2"/>
    </row>
    <row r="235" spans="1:20" ht="15" customHeight="1">
      <c r="A235" s="691"/>
      <c r="B235" s="692"/>
      <c r="C235" s="692"/>
      <c r="D235" s="692"/>
      <c r="E235" s="693"/>
      <c r="F235" s="402"/>
      <c r="G235" s="52"/>
      <c r="H235" s="155"/>
      <c r="I235" s="155"/>
      <c r="J235" s="52"/>
      <c r="K235" s="52"/>
      <c r="L235" s="52"/>
      <c r="M235" s="52"/>
      <c r="N235" s="52"/>
      <c r="O235" s="52"/>
      <c r="P235" s="182"/>
      <c r="Q235" s="2"/>
      <c r="R235" s="2"/>
      <c r="S235" s="2"/>
      <c r="T235" s="2"/>
    </row>
    <row r="236" spans="1:20" ht="15" customHeight="1">
      <c r="A236" s="691"/>
      <c r="B236" s="692"/>
      <c r="C236" s="692"/>
      <c r="D236" s="692"/>
      <c r="E236" s="693"/>
      <c r="F236" s="402"/>
      <c r="G236" s="52"/>
      <c r="H236" s="155"/>
      <c r="I236" s="155"/>
      <c r="J236" s="52"/>
      <c r="K236" s="52"/>
      <c r="L236" s="52"/>
      <c r="M236" s="52"/>
      <c r="N236" s="52"/>
      <c r="O236" s="52"/>
      <c r="P236" s="182"/>
      <c r="Q236" s="2"/>
      <c r="R236" s="2"/>
      <c r="S236" s="2"/>
      <c r="T236" s="2"/>
    </row>
    <row r="237" spans="1:20" ht="15" customHeight="1">
      <c r="A237" s="691"/>
      <c r="B237" s="692"/>
      <c r="C237" s="692"/>
      <c r="D237" s="692"/>
      <c r="E237" s="693"/>
      <c r="F237" s="402"/>
      <c r="G237" s="52"/>
      <c r="H237" s="155"/>
      <c r="I237" s="155"/>
      <c r="J237" s="52"/>
      <c r="K237" s="52"/>
      <c r="L237" s="52"/>
      <c r="M237" s="52"/>
      <c r="N237" s="52"/>
      <c r="O237" s="52"/>
      <c r="P237" s="182"/>
      <c r="Q237" s="2"/>
      <c r="R237" s="2"/>
      <c r="S237" s="2"/>
      <c r="T237" s="2"/>
    </row>
    <row r="238" spans="1:20" ht="15" customHeight="1">
      <c r="A238" s="694"/>
      <c r="B238" s="695"/>
      <c r="C238" s="695"/>
      <c r="D238" s="695"/>
      <c r="E238" s="696"/>
      <c r="F238" s="402"/>
      <c r="G238" s="52"/>
      <c r="H238" s="155"/>
      <c r="I238" s="155"/>
      <c r="J238" s="52"/>
      <c r="K238" s="52"/>
      <c r="L238" s="52"/>
      <c r="M238" s="52"/>
      <c r="N238" s="52"/>
      <c r="O238" s="52"/>
      <c r="P238" s="182"/>
      <c r="Q238" s="2"/>
      <c r="R238" s="2"/>
      <c r="S238" s="2"/>
      <c r="T238" s="2"/>
    </row>
    <row r="239" spans="1:20" ht="33.75" customHeight="1">
      <c r="A239" s="653" t="s">
        <v>401</v>
      </c>
      <c r="B239" s="654"/>
      <c r="C239" s="654"/>
      <c r="D239" s="654"/>
      <c r="E239" s="655"/>
      <c r="F239" s="369"/>
      <c r="G239" s="52"/>
      <c r="H239" s="155"/>
      <c r="I239" s="155"/>
      <c r="J239" s="52"/>
      <c r="K239" s="52"/>
      <c r="L239" s="52"/>
      <c r="M239" s="52"/>
      <c r="N239" s="52"/>
      <c r="O239" s="52"/>
      <c r="P239" s="182"/>
      <c r="Q239" s="2"/>
      <c r="R239" s="2"/>
      <c r="S239" s="2"/>
      <c r="T239" s="2"/>
    </row>
    <row r="240" spans="1:20" ht="15" customHeight="1">
      <c r="A240" s="688"/>
      <c r="B240" s="689"/>
      <c r="C240" s="689"/>
      <c r="D240" s="689"/>
      <c r="E240" s="690"/>
      <c r="F240" s="402"/>
      <c r="G240" s="52"/>
      <c r="H240" s="155"/>
      <c r="I240" s="155"/>
      <c r="J240" s="52"/>
      <c r="K240" s="52"/>
      <c r="L240" s="52"/>
      <c r="M240" s="52"/>
      <c r="N240" s="52"/>
      <c r="O240" s="52"/>
      <c r="P240" s="182"/>
      <c r="Q240" s="2"/>
      <c r="R240" s="2"/>
      <c r="S240" s="2"/>
      <c r="T240" s="2"/>
    </row>
    <row r="241" spans="1:20" ht="15" customHeight="1">
      <c r="A241" s="691"/>
      <c r="B241" s="692"/>
      <c r="C241" s="692"/>
      <c r="D241" s="692"/>
      <c r="E241" s="693"/>
      <c r="F241" s="402"/>
      <c r="G241" s="52"/>
      <c r="H241" s="155"/>
      <c r="I241" s="155"/>
      <c r="J241" s="52"/>
      <c r="K241" s="52"/>
      <c r="L241" s="52"/>
      <c r="M241" s="52"/>
      <c r="N241" s="52"/>
      <c r="O241" s="52"/>
      <c r="P241" s="182"/>
      <c r="Q241" s="2"/>
      <c r="R241" s="2"/>
      <c r="S241" s="2"/>
      <c r="T241" s="2"/>
    </row>
    <row r="242" spans="1:20" ht="15" customHeight="1">
      <c r="A242" s="691"/>
      <c r="B242" s="692"/>
      <c r="C242" s="692"/>
      <c r="D242" s="692"/>
      <c r="E242" s="693"/>
      <c r="F242" s="402"/>
      <c r="G242" s="52"/>
      <c r="H242" s="155"/>
      <c r="I242" s="155"/>
      <c r="J242" s="52"/>
      <c r="K242" s="52"/>
      <c r="L242" s="52"/>
      <c r="M242" s="52"/>
      <c r="N242" s="52"/>
      <c r="O242" s="52"/>
      <c r="P242" s="182"/>
      <c r="Q242" s="2"/>
      <c r="R242" s="2"/>
      <c r="S242" s="2"/>
      <c r="T242" s="2"/>
    </row>
    <row r="243" spans="1:20" ht="15" customHeight="1">
      <c r="A243" s="691"/>
      <c r="B243" s="692"/>
      <c r="C243" s="692"/>
      <c r="D243" s="692"/>
      <c r="E243" s="693"/>
      <c r="F243" s="402"/>
      <c r="G243" s="52"/>
      <c r="H243" s="155"/>
      <c r="I243" s="155"/>
      <c r="J243" s="52"/>
      <c r="K243" s="52"/>
      <c r="L243" s="52"/>
      <c r="M243" s="52"/>
      <c r="N243" s="52"/>
      <c r="O243" s="52"/>
      <c r="P243" s="182"/>
      <c r="Q243" s="2"/>
      <c r="R243" s="2"/>
      <c r="S243" s="2"/>
      <c r="T243" s="2"/>
    </row>
    <row r="244" spans="1:20" ht="15" customHeight="1">
      <c r="A244" s="694"/>
      <c r="B244" s="695"/>
      <c r="C244" s="695"/>
      <c r="D244" s="695"/>
      <c r="E244" s="696"/>
      <c r="F244" s="402"/>
      <c r="G244" s="52"/>
      <c r="H244" s="155"/>
      <c r="I244" s="155"/>
      <c r="J244" s="52"/>
      <c r="K244" s="52"/>
      <c r="L244" s="52"/>
      <c r="M244" s="52"/>
      <c r="N244" s="52"/>
      <c r="O244" s="52"/>
      <c r="P244" s="182"/>
      <c r="Q244" s="2"/>
      <c r="R244" s="2"/>
      <c r="S244" s="2"/>
      <c r="T244" s="2"/>
    </row>
    <row r="245" spans="1:20" ht="33.75" customHeight="1">
      <c r="A245" s="653" t="s">
        <v>402</v>
      </c>
      <c r="B245" s="654"/>
      <c r="C245" s="654"/>
      <c r="D245" s="654"/>
      <c r="E245" s="655"/>
      <c r="F245" s="369"/>
      <c r="G245" s="52"/>
      <c r="H245" s="155"/>
      <c r="I245" s="155"/>
      <c r="J245" s="52"/>
      <c r="K245" s="52"/>
      <c r="L245" s="52"/>
      <c r="M245" s="52"/>
      <c r="N245" s="52"/>
      <c r="O245" s="52"/>
      <c r="P245" s="182"/>
      <c r="Q245" s="2"/>
      <c r="R245" s="2"/>
      <c r="S245" s="2"/>
      <c r="T245" s="2"/>
    </row>
    <row r="246" spans="1:20" ht="15" customHeight="1">
      <c r="A246" s="688"/>
      <c r="B246" s="689"/>
      <c r="C246" s="689"/>
      <c r="D246" s="689"/>
      <c r="E246" s="690"/>
      <c r="F246" s="402"/>
      <c r="G246" s="52"/>
      <c r="H246" s="155"/>
      <c r="I246" s="155"/>
      <c r="J246" s="52"/>
      <c r="K246" s="52"/>
      <c r="L246" s="52"/>
      <c r="M246" s="52"/>
      <c r="N246" s="52"/>
      <c r="O246" s="52"/>
      <c r="P246" s="182"/>
      <c r="Q246" s="2"/>
      <c r="R246" s="2"/>
      <c r="S246" s="2"/>
      <c r="T246" s="2"/>
    </row>
    <row r="247" spans="1:20" ht="15" customHeight="1">
      <c r="A247" s="691"/>
      <c r="B247" s="692"/>
      <c r="C247" s="692"/>
      <c r="D247" s="692"/>
      <c r="E247" s="693"/>
      <c r="F247" s="402"/>
      <c r="G247" s="52"/>
      <c r="H247" s="155"/>
      <c r="I247" s="155"/>
      <c r="J247" s="52"/>
      <c r="K247" s="52"/>
      <c r="L247" s="52"/>
      <c r="M247" s="52"/>
      <c r="N247" s="52"/>
      <c r="O247" s="52"/>
      <c r="P247" s="182"/>
      <c r="Q247" s="2"/>
      <c r="R247" s="2"/>
      <c r="S247" s="2"/>
      <c r="T247" s="2"/>
    </row>
    <row r="248" spans="1:20" ht="15" customHeight="1">
      <c r="A248" s="691"/>
      <c r="B248" s="692"/>
      <c r="C248" s="692"/>
      <c r="D248" s="692"/>
      <c r="E248" s="693"/>
      <c r="F248" s="402"/>
      <c r="G248" s="52"/>
      <c r="H248" s="155"/>
      <c r="I248" s="155"/>
      <c r="J248" s="52"/>
      <c r="K248" s="52"/>
      <c r="L248" s="52"/>
      <c r="M248" s="52"/>
      <c r="N248" s="52"/>
      <c r="O248" s="52"/>
      <c r="P248" s="182"/>
      <c r="Q248" s="2"/>
      <c r="R248" s="2"/>
      <c r="S248" s="2"/>
      <c r="T248" s="2"/>
    </row>
    <row r="249" spans="1:20" ht="15" customHeight="1">
      <c r="A249" s="691"/>
      <c r="B249" s="692"/>
      <c r="C249" s="692"/>
      <c r="D249" s="692"/>
      <c r="E249" s="693"/>
      <c r="F249" s="402"/>
      <c r="G249" s="52"/>
      <c r="H249" s="155"/>
      <c r="I249" s="155"/>
      <c r="J249" s="52"/>
      <c r="K249" s="52"/>
      <c r="L249" s="52"/>
      <c r="M249" s="52"/>
      <c r="N249" s="52"/>
      <c r="O249" s="52"/>
      <c r="P249" s="182"/>
      <c r="Q249" s="2"/>
      <c r="R249" s="2"/>
      <c r="S249" s="2"/>
      <c r="T249" s="2"/>
    </row>
    <row r="250" spans="1:20" ht="15" customHeight="1">
      <c r="A250" s="694"/>
      <c r="B250" s="695"/>
      <c r="C250" s="695"/>
      <c r="D250" s="695"/>
      <c r="E250" s="696"/>
      <c r="F250" s="402"/>
      <c r="G250" s="52"/>
      <c r="H250" s="155"/>
      <c r="I250" s="155"/>
      <c r="J250" s="52"/>
      <c r="K250" s="52"/>
      <c r="L250" s="52"/>
      <c r="M250" s="52"/>
      <c r="N250" s="52"/>
      <c r="O250" s="52"/>
      <c r="P250" s="182"/>
      <c r="Q250" s="2"/>
      <c r="R250" s="2"/>
      <c r="S250" s="2"/>
      <c r="T250" s="2"/>
    </row>
    <row r="251" spans="1:20" ht="30.75" customHeight="1">
      <c r="A251" s="653" t="s">
        <v>380</v>
      </c>
      <c r="B251" s="654"/>
      <c r="C251" s="654"/>
      <c r="D251" s="654"/>
      <c r="E251" s="655"/>
      <c r="F251" s="194"/>
      <c r="G251" s="52"/>
      <c r="H251" s="155"/>
      <c r="I251" s="155"/>
      <c r="J251" s="52"/>
      <c r="K251" s="52"/>
      <c r="L251" s="52"/>
      <c r="M251" s="52"/>
      <c r="N251" s="52"/>
      <c r="O251" s="52"/>
      <c r="P251" s="182"/>
      <c r="Q251" s="2"/>
      <c r="R251" s="2"/>
      <c r="S251" s="2"/>
      <c r="T251" s="2"/>
    </row>
    <row r="252" spans="1:20" ht="15" customHeight="1">
      <c r="A252" s="688"/>
      <c r="B252" s="689"/>
      <c r="C252" s="689"/>
      <c r="D252" s="689"/>
      <c r="E252" s="690"/>
      <c r="F252" s="402"/>
      <c r="G252" s="52"/>
      <c r="H252" s="155"/>
      <c r="I252" s="155"/>
      <c r="J252" s="52"/>
      <c r="K252" s="52"/>
      <c r="L252" s="52"/>
      <c r="M252" s="52"/>
      <c r="N252" s="52"/>
      <c r="O252" s="52"/>
      <c r="P252" s="182"/>
      <c r="Q252" s="2"/>
      <c r="R252" s="2"/>
      <c r="S252" s="2"/>
      <c r="T252" s="2"/>
    </row>
    <row r="253" spans="1:20" ht="15" customHeight="1">
      <c r="A253" s="691"/>
      <c r="B253" s="692"/>
      <c r="C253" s="692"/>
      <c r="D253" s="692"/>
      <c r="E253" s="693"/>
      <c r="F253" s="402"/>
      <c r="G253" s="52"/>
      <c r="H253" s="155"/>
      <c r="I253" s="155"/>
      <c r="J253" s="52"/>
      <c r="K253" s="52"/>
      <c r="L253" s="52"/>
      <c r="M253" s="52"/>
      <c r="N253" s="52"/>
      <c r="O253" s="52"/>
      <c r="P253" s="182"/>
      <c r="Q253" s="2"/>
      <c r="R253" s="2"/>
      <c r="S253" s="2"/>
      <c r="T253" s="2"/>
    </row>
    <row r="254" spans="1:20" ht="15" customHeight="1">
      <c r="A254" s="691"/>
      <c r="B254" s="692"/>
      <c r="C254" s="692"/>
      <c r="D254" s="692"/>
      <c r="E254" s="693"/>
      <c r="F254" s="402"/>
      <c r="G254" s="52"/>
      <c r="H254" s="155"/>
      <c r="I254" s="155"/>
      <c r="J254" s="52"/>
      <c r="K254" s="52"/>
      <c r="L254" s="52"/>
      <c r="M254" s="52"/>
      <c r="N254" s="52"/>
      <c r="O254" s="52"/>
      <c r="P254" s="182"/>
      <c r="Q254" s="2"/>
      <c r="R254" s="2"/>
      <c r="S254" s="2"/>
      <c r="T254" s="2"/>
    </row>
    <row r="255" spans="1:20" ht="15" customHeight="1">
      <c r="A255" s="691"/>
      <c r="B255" s="692"/>
      <c r="C255" s="692"/>
      <c r="D255" s="692"/>
      <c r="E255" s="693"/>
      <c r="F255" s="402"/>
      <c r="G255" s="52"/>
      <c r="H255" s="155"/>
      <c r="I255" s="155"/>
      <c r="J255" s="52"/>
      <c r="K255" s="52"/>
      <c r="L255" s="52"/>
      <c r="M255" s="52"/>
      <c r="N255" s="52"/>
      <c r="O255" s="52"/>
      <c r="P255" s="182"/>
      <c r="Q255" s="2"/>
      <c r="R255" s="2"/>
      <c r="S255" s="2"/>
      <c r="T255" s="2"/>
    </row>
    <row r="256" spans="1:20" ht="15" customHeight="1">
      <c r="A256" s="694"/>
      <c r="B256" s="695"/>
      <c r="C256" s="695"/>
      <c r="D256" s="695"/>
      <c r="E256" s="696"/>
      <c r="F256" s="402"/>
      <c r="G256" s="52"/>
      <c r="H256" s="155"/>
      <c r="I256" s="155"/>
      <c r="J256" s="52"/>
      <c r="K256" s="52"/>
      <c r="L256" s="52"/>
      <c r="M256" s="52"/>
      <c r="N256" s="52"/>
      <c r="O256" s="52"/>
      <c r="P256" s="182"/>
      <c r="Q256" s="2"/>
      <c r="R256" s="2"/>
      <c r="S256" s="2"/>
      <c r="T256" s="2"/>
    </row>
    <row r="257" spans="1:20" ht="27" customHeight="1">
      <c r="A257" s="214"/>
      <c r="B257" s="420"/>
      <c r="C257" s="420"/>
      <c r="D257" s="185"/>
      <c r="E257" s="560" t="s">
        <v>51</v>
      </c>
      <c r="F257" s="212"/>
      <c r="G257" s="52"/>
      <c r="H257" s="155"/>
      <c r="I257" s="155"/>
      <c r="J257" s="52"/>
      <c r="K257" s="52"/>
      <c r="L257" s="52"/>
      <c r="M257" s="52"/>
      <c r="N257" s="52"/>
      <c r="O257" s="52"/>
      <c r="P257" s="182"/>
      <c r="Q257" s="2"/>
      <c r="R257" s="2"/>
      <c r="S257" s="2"/>
      <c r="T257" s="2"/>
    </row>
    <row r="258" spans="1:20" ht="32.25" customHeight="1">
      <c r="A258" s="653" t="s">
        <v>49</v>
      </c>
      <c r="B258" s="654"/>
      <c r="C258" s="654"/>
      <c r="D258" s="655"/>
      <c r="E258" s="215"/>
      <c r="F258" s="194">
        <f>E258</f>
        <v>0</v>
      </c>
      <c r="G258" s="52"/>
      <c r="H258" s="155"/>
      <c r="I258" s="155"/>
      <c r="J258" s="52"/>
      <c r="K258" s="52"/>
      <c r="L258" s="52"/>
      <c r="M258" s="52"/>
      <c r="N258" s="52"/>
      <c r="O258" s="52"/>
      <c r="P258" s="182" t="s">
        <v>108</v>
      </c>
      <c r="Q258" s="2"/>
      <c r="R258" s="2"/>
      <c r="S258" s="2"/>
      <c r="T258" s="2"/>
    </row>
    <row r="259" spans="1:20" ht="15.75">
      <c r="A259" s="7"/>
      <c r="B259" s="57"/>
      <c r="C259" s="6"/>
      <c r="D259" s="57"/>
      <c r="E259" s="561"/>
      <c r="F259" s="127"/>
      <c r="G259" s="52"/>
      <c r="H259" s="155"/>
      <c r="I259" s="155"/>
      <c r="J259" s="52"/>
      <c r="K259" s="52"/>
      <c r="L259" s="52"/>
      <c r="M259" s="52"/>
      <c r="N259" s="52"/>
      <c r="O259" s="52"/>
      <c r="P259" s="182" t="s">
        <v>110</v>
      </c>
      <c r="Q259" s="2"/>
      <c r="R259" s="2"/>
      <c r="S259" s="2"/>
      <c r="T259" s="2"/>
    </row>
    <row r="260" spans="1:20" ht="32.25" customHeight="1">
      <c r="A260" s="738" t="s">
        <v>50</v>
      </c>
      <c r="B260" s="739"/>
      <c r="C260" s="739"/>
      <c r="D260" s="739"/>
      <c r="E260" s="740"/>
      <c r="F260" s="369"/>
      <c r="G260" s="52"/>
      <c r="H260" s="155"/>
      <c r="I260" s="155"/>
      <c r="J260" s="52"/>
      <c r="K260" s="52"/>
      <c r="L260" s="52"/>
      <c r="M260" s="52"/>
      <c r="N260" s="52"/>
      <c r="O260" s="52"/>
      <c r="P260" s="182" t="s">
        <v>109</v>
      </c>
      <c r="Q260" s="2"/>
      <c r="R260" s="2"/>
      <c r="S260" s="2"/>
      <c r="T260" s="2"/>
    </row>
    <row r="261" spans="1:20" ht="15" customHeight="1">
      <c r="A261" s="688"/>
      <c r="B261" s="689"/>
      <c r="C261" s="689"/>
      <c r="D261" s="689"/>
      <c r="E261" s="690"/>
      <c r="F261" s="402"/>
      <c r="G261" s="52"/>
      <c r="H261" s="155"/>
      <c r="I261" s="155"/>
      <c r="J261" s="52"/>
      <c r="K261" s="52"/>
      <c r="L261" s="52"/>
      <c r="M261" s="52"/>
      <c r="N261" s="52"/>
      <c r="O261" s="52"/>
      <c r="P261" s="182"/>
      <c r="Q261" s="2"/>
      <c r="R261" s="2"/>
      <c r="S261" s="2"/>
      <c r="T261" s="2"/>
    </row>
    <row r="262" spans="1:20" ht="15" customHeight="1">
      <c r="A262" s="691"/>
      <c r="B262" s="692"/>
      <c r="C262" s="692"/>
      <c r="D262" s="692"/>
      <c r="E262" s="693"/>
      <c r="F262" s="402"/>
      <c r="G262" s="52"/>
      <c r="H262" s="155"/>
      <c r="I262" s="155"/>
      <c r="J262" s="52"/>
      <c r="K262" s="52"/>
      <c r="L262" s="52"/>
      <c r="M262" s="52"/>
      <c r="N262" s="52"/>
      <c r="O262" s="52"/>
      <c r="P262" s="182"/>
      <c r="Q262" s="2"/>
      <c r="R262" s="2"/>
      <c r="S262" s="2"/>
      <c r="T262" s="2"/>
    </row>
    <row r="263" spans="1:20" ht="15" customHeight="1">
      <c r="A263" s="691"/>
      <c r="B263" s="692"/>
      <c r="C263" s="692"/>
      <c r="D263" s="692"/>
      <c r="E263" s="693"/>
      <c r="F263" s="402"/>
      <c r="G263" s="52"/>
      <c r="H263" s="155"/>
      <c r="I263" s="155"/>
      <c r="J263" s="52"/>
      <c r="K263" s="52"/>
      <c r="L263" s="52"/>
      <c r="M263" s="52"/>
      <c r="N263" s="52"/>
      <c r="O263" s="52"/>
      <c r="P263" s="182"/>
      <c r="Q263" s="2"/>
      <c r="R263" s="2"/>
      <c r="S263" s="2"/>
      <c r="T263" s="2"/>
    </row>
    <row r="264" spans="1:20" ht="15" customHeight="1">
      <c r="A264" s="691"/>
      <c r="B264" s="692"/>
      <c r="C264" s="692"/>
      <c r="D264" s="692"/>
      <c r="E264" s="693"/>
      <c r="F264" s="402"/>
      <c r="G264" s="52"/>
      <c r="H264" s="155"/>
      <c r="I264" s="155"/>
      <c r="J264" s="52"/>
      <c r="K264" s="52"/>
      <c r="L264" s="52"/>
      <c r="M264" s="52"/>
      <c r="N264" s="52"/>
      <c r="O264" s="52"/>
      <c r="P264" s="182"/>
      <c r="Q264" s="2"/>
      <c r="R264" s="2"/>
      <c r="S264" s="2"/>
      <c r="T264" s="2"/>
    </row>
    <row r="265" spans="1:20" ht="15" customHeight="1">
      <c r="A265" s="694"/>
      <c r="B265" s="695"/>
      <c r="C265" s="695"/>
      <c r="D265" s="695"/>
      <c r="E265" s="696"/>
      <c r="F265" s="402"/>
      <c r="G265" s="52"/>
      <c r="H265" s="155"/>
      <c r="I265" s="155"/>
      <c r="J265" s="52"/>
      <c r="K265" s="52"/>
      <c r="L265" s="52"/>
      <c r="M265" s="52"/>
      <c r="N265" s="52"/>
      <c r="O265" s="52"/>
      <c r="P265" s="182"/>
      <c r="Q265" s="2"/>
      <c r="R265" s="2"/>
      <c r="S265" s="2"/>
      <c r="T265" s="2"/>
    </row>
    <row r="266" spans="1:20" ht="15">
      <c r="A266" s="214"/>
      <c r="B266" s="420"/>
      <c r="C266" s="216"/>
      <c r="D266" s="185"/>
      <c r="E266" s="562"/>
      <c r="F266" s="212"/>
      <c r="G266" s="52"/>
      <c r="H266" s="155"/>
      <c r="I266" s="155"/>
      <c r="J266" s="52"/>
      <c r="K266" s="52"/>
      <c r="L266" s="52"/>
      <c r="M266" s="52"/>
      <c r="N266" s="52"/>
      <c r="O266" s="52"/>
      <c r="P266" s="182"/>
      <c r="Q266" s="2"/>
      <c r="R266" s="2"/>
      <c r="S266" s="2"/>
      <c r="T266" s="2"/>
    </row>
    <row r="267" spans="1:20" ht="15" customHeight="1">
      <c r="A267" s="738" t="s">
        <v>115</v>
      </c>
      <c r="B267" s="739"/>
      <c r="C267" s="739"/>
      <c r="D267" s="739"/>
      <c r="E267" s="740"/>
      <c r="F267" s="369"/>
      <c r="G267" s="52"/>
      <c r="H267" s="155"/>
      <c r="I267" s="155"/>
      <c r="J267" s="52"/>
      <c r="K267" s="52"/>
      <c r="L267" s="52"/>
      <c r="M267" s="52"/>
      <c r="N267" s="52"/>
      <c r="O267" s="52"/>
      <c r="P267" s="182"/>
      <c r="Q267" s="2"/>
      <c r="R267" s="2"/>
      <c r="S267" s="2"/>
      <c r="T267" s="2"/>
    </row>
    <row r="268" spans="1:20" ht="15" customHeight="1">
      <c r="A268" s="688"/>
      <c r="B268" s="689"/>
      <c r="C268" s="689"/>
      <c r="D268" s="689"/>
      <c r="E268" s="690"/>
      <c r="F268" s="402"/>
      <c r="G268" s="52"/>
      <c r="H268" s="155"/>
      <c r="I268" s="155"/>
      <c r="J268" s="52"/>
      <c r="K268" s="52"/>
      <c r="L268" s="52"/>
      <c r="M268" s="52"/>
      <c r="N268" s="52"/>
      <c r="O268" s="52"/>
      <c r="P268" s="182"/>
      <c r="Q268" s="2"/>
      <c r="R268" s="2"/>
      <c r="S268" s="2"/>
      <c r="T268" s="2"/>
    </row>
    <row r="269" spans="1:20" ht="15" customHeight="1">
      <c r="A269" s="691"/>
      <c r="B269" s="692"/>
      <c r="C269" s="692"/>
      <c r="D269" s="692"/>
      <c r="E269" s="693"/>
      <c r="F269" s="402"/>
      <c r="G269" s="52"/>
      <c r="H269" s="155"/>
      <c r="I269" s="155"/>
      <c r="J269" s="52"/>
      <c r="K269" s="52"/>
      <c r="L269" s="52"/>
      <c r="M269" s="52"/>
      <c r="N269" s="52"/>
      <c r="O269" s="52"/>
      <c r="P269" s="182"/>
      <c r="Q269" s="2"/>
      <c r="R269" s="2"/>
      <c r="S269" s="2"/>
      <c r="T269" s="2"/>
    </row>
    <row r="270" spans="1:20" ht="15" customHeight="1">
      <c r="A270" s="691"/>
      <c r="B270" s="692"/>
      <c r="C270" s="692"/>
      <c r="D270" s="692"/>
      <c r="E270" s="693"/>
      <c r="F270" s="402"/>
      <c r="G270" s="52"/>
      <c r="H270" s="155"/>
      <c r="I270" s="155"/>
      <c r="J270" s="52"/>
      <c r="K270" s="52"/>
      <c r="L270" s="52"/>
      <c r="M270" s="52"/>
      <c r="N270" s="52"/>
      <c r="O270" s="52"/>
      <c r="P270" s="182"/>
      <c r="Q270" s="2"/>
      <c r="R270" s="2"/>
      <c r="S270" s="2"/>
      <c r="T270" s="2"/>
    </row>
    <row r="271" spans="1:20" ht="15" customHeight="1">
      <c r="A271" s="691"/>
      <c r="B271" s="692"/>
      <c r="C271" s="692"/>
      <c r="D271" s="692"/>
      <c r="E271" s="693"/>
      <c r="F271" s="402"/>
      <c r="G271" s="52"/>
      <c r="H271" s="155"/>
      <c r="I271" s="155"/>
      <c r="J271" s="52"/>
      <c r="K271" s="52"/>
      <c r="L271" s="52"/>
      <c r="M271" s="52"/>
      <c r="N271" s="52"/>
      <c r="O271" s="52"/>
      <c r="P271" s="182"/>
      <c r="Q271" s="2"/>
      <c r="R271" s="2"/>
      <c r="S271" s="2"/>
      <c r="T271" s="2"/>
    </row>
    <row r="272" spans="1:20" ht="15" customHeight="1">
      <c r="A272" s="694"/>
      <c r="B272" s="695"/>
      <c r="C272" s="695"/>
      <c r="D272" s="695"/>
      <c r="E272" s="696"/>
      <c r="F272" s="402"/>
      <c r="G272" s="52"/>
      <c r="H272" s="155"/>
      <c r="I272" s="155"/>
      <c r="J272" s="52"/>
      <c r="K272" s="52"/>
      <c r="L272" s="52"/>
      <c r="M272" s="52"/>
      <c r="N272" s="52"/>
      <c r="O272" s="52"/>
      <c r="P272" s="182"/>
      <c r="Q272" s="2"/>
      <c r="R272" s="2"/>
      <c r="S272" s="2"/>
      <c r="T272" s="2"/>
    </row>
    <row r="273" spans="1:20" ht="15">
      <c r="A273" s="418"/>
      <c r="B273" s="193"/>
      <c r="C273" s="192"/>
      <c r="D273" s="193"/>
      <c r="E273" s="563"/>
      <c r="F273" s="194"/>
      <c r="G273" s="52"/>
      <c r="H273" s="155"/>
      <c r="I273" s="155"/>
      <c r="J273" s="52"/>
      <c r="K273" s="52"/>
      <c r="L273" s="52"/>
      <c r="M273" s="52"/>
      <c r="N273" s="52"/>
      <c r="O273" s="52"/>
      <c r="P273" s="182"/>
      <c r="Q273" s="2"/>
      <c r="R273" s="2"/>
      <c r="S273" s="2"/>
      <c r="T273" s="2"/>
    </row>
    <row r="274" spans="1:20" ht="16.5" thickBot="1">
      <c r="A274" s="564"/>
      <c r="B274" s="8"/>
      <c r="C274" s="9"/>
      <c r="D274" s="8"/>
      <c r="E274" s="565"/>
      <c r="F274" s="128"/>
      <c r="G274" s="52"/>
      <c r="H274" s="155"/>
      <c r="I274" s="155"/>
      <c r="J274" s="52"/>
      <c r="K274" s="52"/>
      <c r="L274" s="52"/>
      <c r="M274" s="52"/>
      <c r="N274" s="52"/>
      <c r="O274" s="52"/>
      <c r="P274" s="182"/>
      <c r="Q274" s="2"/>
      <c r="R274" s="2"/>
      <c r="S274" s="2"/>
      <c r="T274" s="2"/>
    </row>
    <row r="275" spans="1:20" ht="16.5" customHeight="1" thickBot="1">
      <c r="A275" s="760" t="s">
        <v>404</v>
      </c>
      <c r="B275" s="761"/>
      <c r="C275" s="761"/>
      <c r="D275" s="761"/>
      <c r="E275" s="762"/>
      <c r="F275" s="129"/>
      <c r="G275" s="35"/>
      <c r="H275" s="155"/>
      <c r="I275" s="155"/>
      <c r="J275" s="52"/>
      <c r="K275" s="52"/>
      <c r="L275" s="52"/>
      <c r="M275" s="52"/>
      <c r="N275" s="52"/>
      <c r="O275" s="52"/>
      <c r="P275" s="182"/>
      <c r="Q275" s="2"/>
      <c r="R275" s="2"/>
      <c r="S275" s="2"/>
      <c r="T275" s="2"/>
    </row>
    <row r="276" spans="1:20" ht="15.75">
      <c r="A276" s="566"/>
      <c r="B276" s="567"/>
      <c r="C276" s="423"/>
      <c r="D276" s="568"/>
      <c r="E276" s="569"/>
      <c r="F276" s="130"/>
      <c r="G276" s="36"/>
      <c r="H276" s="36"/>
      <c r="I276" s="52"/>
      <c r="J276" s="52"/>
      <c r="K276" s="52"/>
      <c r="L276" s="52"/>
      <c r="M276" s="52"/>
      <c r="N276" s="52"/>
      <c r="O276" s="52"/>
      <c r="P276" s="182"/>
      <c r="Q276" s="2"/>
      <c r="R276" s="2"/>
      <c r="S276" s="2"/>
      <c r="T276" s="2"/>
    </row>
    <row r="277" spans="1:20" ht="15.75">
      <c r="A277" s="217"/>
      <c r="B277" s="218"/>
      <c r="C277" s="10"/>
      <c r="D277" s="11"/>
      <c r="E277" s="11"/>
      <c r="F277" s="131"/>
      <c r="G277" s="36"/>
      <c r="H277" s="36"/>
      <c r="I277" s="52"/>
      <c r="J277" s="52"/>
      <c r="K277" s="52"/>
      <c r="L277" s="52"/>
      <c r="M277" s="52"/>
      <c r="N277" s="52"/>
      <c r="O277" s="52"/>
      <c r="P277" s="219"/>
      <c r="Q277" s="2"/>
      <c r="R277" s="2"/>
      <c r="S277" s="2"/>
      <c r="T277" s="2"/>
    </row>
    <row r="278" spans="1:20" ht="352.5" customHeight="1">
      <c r="A278" s="741" t="s">
        <v>409</v>
      </c>
      <c r="B278" s="741"/>
      <c r="C278" s="741"/>
      <c r="D278" s="741"/>
      <c r="E278" s="741"/>
      <c r="F278" s="320"/>
      <c r="G278" s="58"/>
      <c r="H278" s="58"/>
      <c r="I278" s="38"/>
      <c r="J278" s="38"/>
      <c r="K278" s="38"/>
      <c r="L278" s="38"/>
      <c r="M278" s="38"/>
      <c r="N278" s="38"/>
      <c r="O278" s="52"/>
      <c r="P278" s="219"/>
      <c r="Q278" s="2"/>
      <c r="R278" s="2"/>
      <c r="S278" s="2"/>
      <c r="T278" s="2"/>
    </row>
    <row r="279" spans="1:20" ht="15.75">
      <c r="A279" s="217"/>
      <c r="B279" s="218"/>
      <c r="C279" s="10"/>
      <c r="D279" s="11"/>
      <c r="E279" s="11"/>
      <c r="F279" s="131"/>
      <c r="G279" s="36"/>
      <c r="H279" s="36"/>
      <c r="I279" s="52"/>
      <c r="J279" s="52"/>
      <c r="K279" s="52"/>
      <c r="L279" s="52"/>
      <c r="M279" s="52"/>
      <c r="N279" s="52"/>
      <c r="O279" s="52"/>
      <c r="P279" s="219"/>
      <c r="Q279" s="2"/>
      <c r="R279" s="2"/>
      <c r="S279" s="2"/>
      <c r="T279" s="2"/>
    </row>
    <row r="280" spans="1:20" ht="15.75">
      <c r="A280" s="217" t="s">
        <v>56</v>
      </c>
      <c r="B280" s="218"/>
      <c r="C280" s="10"/>
      <c r="D280" s="11"/>
      <c r="E280" s="11"/>
      <c r="F280" s="131"/>
      <c r="G280" s="36"/>
      <c r="H280" s="36"/>
      <c r="I280" s="52"/>
      <c r="J280" s="52"/>
      <c r="K280" s="52"/>
      <c r="L280" s="52"/>
      <c r="M280" s="52"/>
      <c r="N280" s="52"/>
      <c r="O280" s="52"/>
      <c r="P280" s="219"/>
      <c r="Q280" s="2"/>
      <c r="R280" s="2"/>
      <c r="S280" s="2"/>
      <c r="T280" s="2"/>
    </row>
    <row r="281" spans="1:20" ht="15">
      <c r="A281" s="165" t="s">
        <v>57</v>
      </c>
      <c r="B281" s="218"/>
      <c r="C281" s="220"/>
      <c r="D281" s="220"/>
      <c r="E281" s="220"/>
      <c r="F281" s="221"/>
      <c r="G281" s="52"/>
      <c r="H281" s="52"/>
      <c r="I281" s="52"/>
      <c r="J281" s="52"/>
      <c r="K281" s="52"/>
      <c r="L281" s="52"/>
      <c r="M281" s="52"/>
      <c r="N281" s="52"/>
      <c r="O281" s="52"/>
      <c r="P281" s="219"/>
      <c r="Q281" s="2"/>
      <c r="R281" s="2"/>
      <c r="S281" s="2"/>
      <c r="T281" s="2"/>
    </row>
    <row r="282" spans="1:20" ht="15">
      <c r="A282" s="219" t="s">
        <v>58</v>
      </c>
      <c r="B282" s="219"/>
      <c r="C282" s="222"/>
      <c r="D282" s="219"/>
      <c r="E282" s="219"/>
      <c r="F282" s="223"/>
      <c r="G282" s="52"/>
      <c r="H282" s="175"/>
      <c r="I282" s="52"/>
      <c r="J282" s="52"/>
      <c r="K282" s="52"/>
      <c r="L282" s="52"/>
      <c r="M282" s="52"/>
      <c r="N282" s="52"/>
      <c r="O282" s="52"/>
      <c r="P282" s="219"/>
      <c r="Q282" s="2"/>
      <c r="R282" s="2"/>
      <c r="S282" s="2"/>
      <c r="T282" s="2"/>
    </row>
    <row r="283" spans="1:20" ht="264" customHeight="1">
      <c r="A283" s="219"/>
      <c r="B283" s="219"/>
      <c r="C283" s="222"/>
      <c r="D283" s="219"/>
      <c r="E283" s="219"/>
      <c r="F283" s="223"/>
      <c r="G283" s="52"/>
      <c r="H283" s="175"/>
      <c r="I283" s="52"/>
      <c r="J283" s="52"/>
      <c r="K283" s="52"/>
      <c r="L283" s="52"/>
      <c r="M283" s="52"/>
      <c r="N283" s="52"/>
      <c r="O283" s="52"/>
      <c r="P283" s="219"/>
      <c r="Q283" s="2"/>
      <c r="R283" s="2"/>
      <c r="S283" s="2"/>
      <c r="T283" s="2"/>
    </row>
    <row r="284" spans="1:20" ht="15.75">
      <c r="A284" s="570" t="s">
        <v>9</v>
      </c>
      <c r="B284" s="571"/>
      <c r="C284" s="572"/>
      <c r="D284" s="236"/>
      <c r="E284" s="573" t="str">
        <f>FacilityName</f>
        <v>Select Facility</v>
      </c>
      <c r="F284" s="224" t="str">
        <f>E284</f>
        <v>Select Facility</v>
      </c>
      <c r="G284" s="155"/>
      <c r="H284" s="156"/>
      <c r="I284" s="155"/>
      <c r="J284" s="52"/>
      <c r="K284" s="52"/>
      <c r="L284" s="52"/>
      <c r="M284" s="52"/>
      <c r="N284" s="52"/>
      <c r="O284" s="52"/>
      <c r="P284" s="219"/>
      <c r="Q284" s="2"/>
      <c r="R284" s="2"/>
      <c r="S284" s="2"/>
      <c r="T284" s="2"/>
    </row>
    <row r="285" spans="1:20" ht="15.75">
      <c r="A285" s="634" t="s">
        <v>59</v>
      </c>
      <c r="B285" s="635"/>
      <c r="C285" s="635"/>
      <c r="D285" s="635"/>
      <c r="E285" s="636"/>
      <c r="F285" s="147"/>
      <c r="G285" s="37"/>
      <c r="H285" s="156"/>
      <c r="I285" s="155"/>
      <c r="J285" s="52"/>
      <c r="K285" s="52"/>
      <c r="L285" s="52"/>
      <c r="M285" s="52"/>
      <c r="N285" s="52"/>
      <c r="O285" s="52"/>
      <c r="P285" s="181"/>
      <c r="Q285" s="2"/>
      <c r="R285" s="2"/>
      <c r="S285" s="2"/>
      <c r="T285" s="2"/>
    </row>
    <row r="286" spans="1:20" ht="15" customHeight="1">
      <c r="A286" s="309" t="s">
        <v>11</v>
      </c>
      <c r="B286" s="323"/>
      <c r="C286" s="324"/>
      <c r="D286" s="323"/>
      <c r="E286" s="325"/>
      <c r="F286" s="126"/>
      <c r="G286" s="52"/>
      <c r="H286" s="156"/>
      <c r="I286" s="155"/>
      <c r="J286" s="52"/>
      <c r="K286" s="52"/>
      <c r="L286" s="52"/>
      <c r="M286" s="52"/>
      <c r="N286" s="52"/>
      <c r="O286" s="52"/>
      <c r="P286" s="181"/>
      <c r="Q286" s="2"/>
      <c r="R286" s="2"/>
      <c r="S286" s="2"/>
      <c r="T286" s="2"/>
    </row>
    <row r="287" spans="1:20" ht="36.75" customHeight="1">
      <c r="A287" s="763" t="s">
        <v>392</v>
      </c>
      <c r="B287" s="764"/>
      <c r="C287" s="764"/>
      <c r="D287" s="764"/>
      <c r="E287" s="765"/>
      <c r="F287" s="368"/>
      <c r="G287" s="163"/>
      <c r="H287" s="156"/>
      <c r="I287" s="155"/>
      <c r="J287" s="52"/>
      <c r="K287" s="52"/>
      <c r="L287" s="52"/>
      <c r="M287" s="52"/>
      <c r="N287" s="52"/>
      <c r="O287" s="52"/>
      <c r="P287" s="181"/>
      <c r="Q287" s="2"/>
      <c r="R287" s="2"/>
      <c r="S287" s="2"/>
      <c r="T287" s="2"/>
    </row>
    <row r="288" spans="1:20" ht="12.75" customHeight="1">
      <c r="A288" s="412"/>
      <c r="B288" s="413"/>
      <c r="C288" s="413"/>
      <c r="D288" s="413"/>
      <c r="E288" s="414"/>
      <c r="F288" s="368"/>
      <c r="G288" s="163"/>
      <c r="H288" s="156"/>
      <c r="I288" s="155"/>
      <c r="J288" s="52"/>
      <c r="K288" s="52"/>
      <c r="L288" s="52"/>
      <c r="M288" s="52"/>
      <c r="N288" s="52"/>
      <c r="O288" s="52"/>
      <c r="P288" s="181"/>
      <c r="Q288" s="2"/>
      <c r="R288" s="2"/>
      <c r="S288" s="2"/>
      <c r="T288" s="2"/>
    </row>
    <row r="289" spans="1:20" ht="85.5" customHeight="1">
      <c r="A289" s="225"/>
      <c r="B289" s="12" t="s">
        <v>388</v>
      </c>
      <c r="C289" s="12" t="s">
        <v>449</v>
      </c>
      <c r="D289" s="12" t="s">
        <v>387</v>
      </c>
      <c r="E289" s="483"/>
      <c r="F289" s="221" t="str">
        <f>B289</f>
        <v>Average Daily Flow (MGD)</v>
      </c>
      <c r="G289" s="221" t="str">
        <f aca="true" t="shared" si="5" ref="G289:H292">C289</f>
        <v>Average Daily BOD5 Load (lb/day)</v>
      </c>
      <c r="H289" s="221" t="str">
        <f t="shared" si="5"/>
        <v>Average Daily TSS Load (lb/day)</v>
      </c>
      <c r="I289" s="155"/>
      <c r="J289" s="52"/>
      <c r="K289" s="52"/>
      <c r="L289" s="52"/>
      <c r="M289" s="52"/>
      <c r="N289" s="52"/>
      <c r="O289" s="52"/>
      <c r="P289" s="181"/>
      <c r="Q289" s="2"/>
      <c r="R289" s="2"/>
      <c r="S289" s="2"/>
      <c r="T289" s="2"/>
    </row>
    <row r="290" spans="1:20" ht="15.75">
      <c r="A290" s="482" t="s">
        <v>391</v>
      </c>
      <c r="B290" s="177" t="s">
        <v>26</v>
      </c>
      <c r="C290" s="177" t="s">
        <v>26</v>
      </c>
      <c r="D290" s="177" t="s">
        <v>26</v>
      </c>
      <c r="E290" s="405"/>
      <c r="F290" s="221" t="str">
        <f>B290</f>
        <v>[Number]</v>
      </c>
      <c r="G290" s="221" t="str">
        <f t="shared" si="5"/>
        <v>[Number]</v>
      </c>
      <c r="H290" s="221" t="str">
        <f t="shared" si="5"/>
        <v>[Number]</v>
      </c>
      <c r="I290" s="155"/>
      <c r="J290" s="52"/>
      <c r="K290" s="52"/>
      <c r="L290" s="52"/>
      <c r="M290" s="52"/>
      <c r="N290" s="52"/>
      <c r="O290" s="52"/>
      <c r="P290" s="181"/>
      <c r="Q290" s="2"/>
      <c r="R290" s="2"/>
      <c r="S290" s="2"/>
      <c r="T290" s="2"/>
    </row>
    <row r="291" spans="1:20" ht="15.75">
      <c r="A291" s="326" t="s">
        <v>385</v>
      </c>
      <c r="B291" s="89" t="s">
        <v>26</v>
      </c>
      <c r="C291" s="89" t="s">
        <v>26</v>
      </c>
      <c r="D291" s="89" t="s">
        <v>26</v>
      </c>
      <c r="E291" s="405"/>
      <c r="F291" s="221" t="str">
        <f>B291</f>
        <v>[Number]</v>
      </c>
      <c r="G291" s="221" t="str">
        <f t="shared" si="5"/>
        <v>[Number]</v>
      </c>
      <c r="H291" s="221" t="str">
        <f t="shared" si="5"/>
        <v>[Number]</v>
      </c>
      <c r="I291" s="155"/>
      <c r="J291" s="52"/>
      <c r="K291" s="52"/>
      <c r="L291" s="52"/>
      <c r="M291" s="52"/>
      <c r="N291" s="52"/>
      <c r="O291" s="52"/>
      <c r="P291" s="181"/>
      <c r="Q291" s="2"/>
      <c r="R291" s="2"/>
      <c r="S291" s="2"/>
      <c r="T291" s="2"/>
    </row>
    <row r="292" spans="1:20" ht="15.75">
      <c r="A292" s="326" t="s">
        <v>386</v>
      </c>
      <c r="B292" s="404" t="e">
        <f>B291/B290</f>
        <v>#VALUE!</v>
      </c>
      <c r="C292" s="404" t="e">
        <f>C291/C290</f>
        <v>#VALUE!</v>
      </c>
      <c r="D292" s="404" t="e">
        <f>D291/D290</f>
        <v>#VALUE!</v>
      </c>
      <c r="E292" s="574"/>
      <c r="F292" s="221" t="e">
        <f>B292</f>
        <v>#VALUE!</v>
      </c>
      <c r="G292" s="221" t="e">
        <f t="shared" si="5"/>
        <v>#VALUE!</v>
      </c>
      <c r="H292" s="221" t="e">
        <f t="shared" si="5"/>
        <v>#VALUE!</v>
      </c>
      <c r="I292" s="155"/>
      <c r="J292" s="52"/>
      <c r="K292" s="52"/>
      <c r="L292" s="52"/>
      <c r="M292" s="52"/>
      <c r="N292" s="52"/>
      <c r="O292" s="52"/>
      <c r="P292" s="181"/>
      <c r="Q292" s="2"/>
      <c r="R292" s="2"/>
      <c r="S292" s="2"/>
      <c r="T292" s="2"/>
    </row>
    <row r="293" spans="1:20" ht="15">
      <c r="A293" s="226"/>
      <c r="B293" s="227"/>
      <c r="C293" s="228"/>
      <c r="D293" s="227"/>
      <c r="E293" s="575"/>
      <c r="F293" s="223"/>
      <c r="G293" s="52"/>
      <c r="H293" s="175"/>
      <c r="I293" s="52"/>
      <c r="J293" s="52"/>
      <c r="K293" s="52"/>
      <c r="L293" s="52"/>
      <c r="M293" s="52"/>
      <c r="N293" s="52"/>
      <c r="O293" s="52"/>
      <c r="P293" s="181"/>
      <c r="Q293" s="2"/>
      <c r="R293" s="2"/>
      <c r="S293" s="2"/>
      <c r="T293" s="2"/>
    </row>
    <row r="294" spans="1:20" ht="15.75">
      <c r="A294" s="576" t="s">
        <v>9</v>
      </c>
      <c r="B294" s="217"/>
      <c r="C294" s="229"/>
      <c r="D294" s="217"/>
      <c r="E294" s="577" t="str">
        <f>FacilityName</f>
        <v>Select Facility</v>
      </c>
      <c r="F294" s="223" t="str">
        <f>E294</f>
        <v>Select Facility</v>
      </c>
      <c r="G294" s="52"/>
      <c r="H294" s="175"/>
      <c r="I294" s="52"/>
      <c r="J294" s="52"/>
      <c r="K294" s="52"/>
      <c r="L294" s="52"/>
      <c r="M294" s="52"/>
      <c r="N294" s="52"/>
      <c r="O294" s="52"/>
      <c r="P294" s="181"/>
      <c r="Q294" s="2"/>
      <c r="R294" s="2"/>
      <c r="S294" s="2"/>
      <c r="T294" s="2"/>
    </row>
    <row r="295" spans="1:20" ht="15.75">
      <c r="A295" s="634" t="s">
        <v>68</v>
      </c>
      <c r="B295" s="635"/>
      <c r="C295" s="635"/>
      <c r="D295" s="635"/>
      <c r="E295" s="636"/>
      <c r="F295" s="147"/>
      <c r="G295" s="27"/>
      <c r="H295" s="156"/>
      <c r="I295" s="155"/>
      <c r="J295" s="52"/>
      <c r="K295" s="52"/>
      <c r="L295" s="52"/>
      <c r="M295" s="52"/>
      <c r="N295" s="52"/>
      <c r="O295" s="52"/>
      <c r="P295" s="181"/>
      <c r="Q295" s="2"/>
      <c r="R295" s="2"/>
      <c r="S295" s="2"/>
      <c r="T295" s="2"/>
    </row>
    <row r="296" spans="1:20" ht="15.75">
      <c r="A296" s="76" t="s">
        <v>11</v>
      </c>
      <c r="B296" s="321"/>
      <c r="C296" s="322"/>
      <c r="D296" s="321"/>
      <c r="E296" s="485"/>
      <c r="F296" s="484"/>
      <c r="G296" s="52"/>
      <c r="H296" s="156"/>
      <c r="I296" s="155"/>
      <c r="J296" s="52"/>
      <c r="K296" s="52"/>
      <c r="L296" s="52"/>
      <c r="M296" s="52"/>
      <c r="N296" s="52"/>
      <c r="O296" s="52"/>
      <c r="P296" s="181"/>
      <c r="Q296" s="2"/>
      <c r="R296" s="2"/>
      <c r="S296" s="2"/>
      <c r="T296" s="2"/>
    </row>
    <row r="297" spans="1:20" ht="15" customHeight="1">
      <c r="A297" s="757" t="s">
        <v>390</v>
      </c>
      <c r="B297" s="758"/>
      <c r="C297" s="758"/>
      <c r="D297" s="758"/>
      <c r="E297" s="759"/>
      <c r="F297" s="368"/>
      <c r="G297" s="163"/>
      <c r="H297" s="156"/>
      <c r="I297" s="155"/>
      <c r="J297" s="52"/>
      <c r="K297" s="52"/>
      <c r="L297" s="52"/>
      <c r="M297" s="52"/>
      <c r="N297" s="52"/>
      <c r="O297" s="52"/>
      <c r="P297" s="181"/>
      <c r="Q297" s="2"/>
      <c r="R297" s="2"/>
      <c r="S297" s="2"/>
      <c r="T297" s="2"/>
    </row>
    <row r="298" spans="1:20" ht="15.75" customHeight="1">
      <c r="A298" s="766" t="s">
        <v>410</v>
      </c>
      <c r="B298" s="767"/>
      <c r="C298" s="767"/>
      <c r="D298" s="767"/>
      <c r="E298" s="768"/>
      <c r="F298" s="371"/>
      <c r="G298" s="52"/>
      <c r="H298" s="156"/>
      <c r="I298" s="155"/>
      <c r="J298" s="52"/>
      <c r="K298" s="52"/>
      <c r="L298" s="52"/>
      <c r="M298" s="52"/>
      <c r="N298" s="52"/>
      <c r="O298" s="52"/>
      <c r="P298" s="181"/>
      <c r="Q298" s="2"/>
      <c r="R298" s="2"/>
      <c r="S298" s="2"/>
      <c r="T298" s="2"/>
    </row>
    <row r="299" spans="1:20" ht="15" customHeight="1">
      <c r="A299" s="766"/>
      <c r="B299" s="767"/>
      <c r="C299" s="767"/>
      <c r="D299" s="767"/>
      <c r="E299" s="768"/>
      <c r="F299" s="371"/>
      <c r="G299" s="52"/>
      <c r="H299" s="156"/>
      <c r="I299" s="155"/>
      <c r="J299" s="52"/>
      <c r="K299" s="52"/>
      <c r="L299" s="52"/>
      <c r="M299" s="52"/>
      <c r="N299" s="52"/>
      <c r="O299" s="52"/>
      <c r="P299" s="181"/>
      <c r="Q299" s="2"/>
      <c r="R299" s="2"/>
      <c r="S299" s="2"/>
      <c r="T299" s="2"/>
    </row>
    <row r="300" spans="1:20" ht="65.25" customHeight="1">
      <c r="A300" s="14" t="s">
        <v>60</v>
      </c>
      <c r="B300" s="80" t="s">
        <v>405</v>
      </c>
      <c r="C300" s="80" t="s">
        <v>406</v>
      </c>
      <c r="D300" s="45" t="s">
        <v>389</v>
      </c>
      <c r="E300" s="578"/>
      <c r="F300" s="331"/>
      <c r="G300" s="331"/>
      <c r="H300" s="331"/>
      <c r="I300" s="155"/>
      <c r="J300" s="52"/>
      <c r="K300" s="52"/>
      <c r="L300" s="52"/>
      <c r="M300" s="52"/>
      <c r="N300" s="52"/>
      <c r="O300" s="52"/>
      <c r="P300" s="181"/>
      <c r="Q300" s="2"/>
      <c r="R300" s="2"/>
      <c r="S300" s="2"/>
      <c r="T300" s="2"/>
    </row>
    <row r="301" spans="1:20" ht="19.5" customHeight="1">
      <c r="A301" s="327" t="s">
        <v>61</v>
      </c>
      <c r="B301" s="230">
        <v>2017</v>
      </c>
      <c r="C301" s="81" t="s">
        <v>86</v>
      </c>
      <c r="D301" s="230" t="e">
        <f>B301-C301</f>
        <v>#VALUE!</v>
      </c>
      <c r="E301" s="579"/>
      <c r="F301" s="331" t="e">
        <f>D301</f>
        <v>#VALUE!</v>
      </c>
      <c r="G301" s="331"/>
      <c r="I301" s="155"/>
      <c r="J301" s="52"/>
      <c r="K301" s="52"/>
      <c r="L301" s="52"/>
      <c r="M301" s="52"/>
      <c r="N301" s="52"/>
      <c r="O301" s="52"/>
      <c r="P301" s="181"/>
      <c r="Q301" s="2"/>
      <c r="R301" s="2"/>
      <c r="S301" s="2"/>
      <c r="T301" s="2"/>
    </row>
    <row r="302" spans="1:20" ht="21.75" customHeight="1">
      <c r="A302" s="327" t="s">
        <v>62</v>
      </c>
      <c r="B302" s="230">
        <v>2017</v>
      </c>
      <c r="C302" s="81" t="s">
        <v>86</v>
      </c>
      <c r="D302" s="230" t="e">
        <f>B302-C302</f>
        <v>#VALUE!</v>
      </c>
      <c r="E302" s="579"/>
      <c r="F302" s="331" t="e">
        <f>D302</f>
        <v>#VALUE!</v>
      </c>
      <c r="G302" s="331"/>
      <c r="I302" s="155"/>
      <c r="J302" s="52"/>
      <c r="K302" s="52"/>
      <c r="L302" s="52"/>
      <c r="M302" s="52"/>
      <c r="N302" s="52"/>
      <c r="O302" s="52"/>
      <c r="P302" s="181"/>
      <c r="Q302" s="2"/>
      <c r="R302" s="2"/>
      <c r="S302" s="2"/>
      <c r="T302" s="2"/>
    </row>
    <row r="303" spans="1:20" ht="18" customHeight="1">
      <c r="A303" s="327" t="s">
        <v>63</v>
      </c>
      <c r="B303" s="230">
        <v>2017</v>
      </c>
      <c r="C303" s="81" t="s">
        <v>86</v>
      </c>
      <c r="D303" s="230" t="e">
        <f>B303-C303</f>
        <v>#VALUE!</v>
      </c>
      <c r="E303" s="580"/>
      <c r="F303" s="331" t="e">
        <f>D303</f>
        <v>#VALUE!</v>
      </c>
      <c r="G303" s="331"/>
      <c r="I303" s="155"/>
      <c r="J303" s="52"/>
      <c r="K303" s="52"/>
      <c r="L303" s="52"/>
      <c r="M303" s="52"/>
      <c r="N303" s="52"/>
      <c r="O303" s="52"/>
      <c r="P303" s="181"/>
      <c r="Q303" s="2"/>
      <c r="R303" s="2"/>
      <c r="S303" s="2"/>
      <c r="T303" s="2"/>
    </row>
    <row r="304" spans="1:20" ht="15">
      <c r="A304" s="244"/>
      <c r="B304" s="217"/>
      <c r="C304" s="229"/>
      <c r="D304" s="217"/>
      <c r="E304" s="492"/>
      <c r="F304" s="223"/>
      <c r="G304" s="52"/>
      <c r="H304" s="175"/>
      <c r="I304" s="52"/>
      <c r="J304" s="52"/>
      <c r="K304" s="52"/>
      <c r="L304" s="52"/>
      <c r="M304" s="52"/>
      <c r="N304" s="52"/>
      <c r="O304" s="52"/>
      <c r="P304" s="181"/>
      <c r="Q304" s="2"/>
      <c r="R304" s="2"/>
      <c r="S304" s="2"/>
      <c r="T304" s="2"/>
    </row>
    <row r="305" spans="1:20" ht="15.75">
      <c r="A305" s="576" t="s">
        <v>9</v>
      </c>
      <c r="B305" s="217"/>
      <c r="C305" s="229"/>
      <c r="D305" s="217"/>
      <c r="E305" s="577" t="str">
        <f>FacilityName</f>
        <v>Select Facility</v>
      </c>
      <c r="F305" s="223" t="str">
        <f>E305</f>
        <v>Select Facility</v>
      </c>
      <c r="G305" s="52"/>
      <c r="H305" s="175"/>
      <c r="I305" s="52"/>
      <c r="J305" s="52"/>
      <c r="K305" s="52"/>
      <c r="L305" s="52"/>
      <c r="M305" s="52"/>
      <c r="N305" s="52"/>
      <c r="O305" s="52"/>
      <c r="P305" s="181"/>
      <c r="Q305" s="2"/>
      <c r="R305" s="2"/>
      <c r="S305" s="2"/>
      <c r="T305" s="2"/>
    </row>
    <row r="306" spans="1:20" ht="15.75">
      <c r="A306" s="634" t="s">
        <v>64</v>
      </c>
      <c r="B306" s="635"/>
      <c r="C306" s="635"/>
      <c r="D306" s="635"/>
      <c r="E306" s="636"/>
      <c r="F306" s="144"/>
      <c r="G306" s="27"/>
      <c r="H306" s="155"/>
      <c r="I306" s="155"/>
      <c r="J306" s="52"/>
      <c r="K306" s="52"/>
      <c r="L306" s="52"/>
      <c r="M306" s="52"/>
      <c r="N306" s="52"/>
      <c r="O306" s="52"/>
      <c r="P306" s="181"/>
      <c r="Q306" s="2"/>
      <c r="R306" s="2"/>
      <c r="S306" s="2"/>
      <c r="T306" s="2"/>
    </row>
    <row r="307" spans="1:20" ht="15.75">
      <c r="A307" s="76" t="s">
        <v>11</v>
      </c>
      <c r="B307" s="78"/>
      <c r="C307" s="78"/>
      <c r="D307" s="77"/>
      <c r="E307" s="486" t="s">
        <v>393</v>
      </c>
      <c r="F307" s="115"/>
      <c r="G307" s="52"/>
      <c r="H307" s="155"/>
      <c r="I307" s="155"/>
      <c r="J307" s="52"/>
      <c r="K307" s="52"/>
      <c r="L307" s="52"/>
      <c r="M307" s="52"/>
      <c r="N307" s="52"/>
      <c r="O307" s="52"/>
      <c r="P307" s="181"/>
      <c r="Q307" s="2"/>
      <c r="R307" s="2"/>
      <c r="S307" s="2"/>
      <c r="T307" s="2"/>
    </row>
    <row r="308" spans="1:20" ht="31.5" customHeight="1">
      <c r="A308" s="772" t="s">
        <v>411</v>
      </c>
      <c r="B308" s="773"/>
      <c r="C308" s="773"/>
      <c r="D308" s="774"/>
      <c r="E308" s="231" t="s">
        <v>26</v>
      </c>
      <c r="F308" s="223" t="str">
        <f>E308</f>
        <v>[Number]</v>
      </c>
      <c r="G308" s="52"/>
      <c r="H308" s="155"/>
      <c r="I308" s="155"/>
      <c r="J308" s="52"/>
      <c r="K308" s="52"/>
      <c r="L308" s="52"/>
      <c r="M308" s="52"/>
      <c r="N308" s="52"/>
      <c r="O308" s="52"/>
      <c r="P308" s="181"/>
      <c r="Q308" s="2"/>
      <c r="R308" s="2"/>
      <c r="S308" s="2"/>
      <c r="T308" s="2"/>
    </row>
    <row r="309" spans="1:20" ht="32.25" customHeight="1">
      <c r="A309" s="772" t="s">
        <v>458</v>
      </c>
      <c r="B309" s="773"/>
      <c r="C309" s="773"/>
      <c r="D309" s="774"/>
      <c r="E309" s="215" t="s">
        <v>26</v>
      </c>
      <c r="F309" s="223" t="str">
        <f>E309</f>
        <v>[Number]</v>
      </c>
      <c r="G309" s="52"/>
      <c r="H309" s="155"/>
      <c r="I309" s="155"/>
      <c r="J309" s="52"/>
      <c r="K309" s="52"/>
      <c r="L309" s="52"/>
      <c r="M309" s="52"/>
      <c r="N309" s="52"/>
      <c r="O309" s="52"/>
      <c r="P309" s="181"/>
      <c r="Q309" s="2"/>
      <c r="R309" s="2"/>
      <c r="S309" s="2"/>
      <c r="T309" s="2"/>
    </row>
    <row r="310" spans="1:20" ht="16.5" customHeight="1">
      <c r="A310" s="63"/>
      <c r="B310" s="233"/>
      <c r="C310" s="234"/>
      <c r="D310" s="227"/>
      <c r="E310" s="575"/>
      <c r="F310" s="223"/>
      <c r="G310" s="52"/>
      <c r="H310" s="155"/>
      <c r="I310" s="155"/>
      <c r="J310" s="52"/>
      <c r="K310" s="52"/>
      <c r="L310" s="52"/>
      <c r="M310" s="52"/>
      <c r="N310" s="52"/>
      <c r="O310" s="52"/>
      <c r="P310" s="181"/>
      <c r="Q310" s="2"/>
      <c r="R310" s="2"/>
      <c r="S310" s="2"/>
      <c r="T310" s="2"/>
    </row>
    <row r="311" spans="1:16" ht="15">
      <c r="A311" s="244"/>
      <c r="B311" s="491"/>
      <c r="C311" s="235"/>
      <c r="D311" s="236"/>
      <c r="E311" s="581"/>
      <c r="F311" s="224"/>
      <c r="G311" s="155"/>
      <c r="H311" s="155"/>
      <c r="I311" s="155"/>
      <c r="J311" s="155"/>
      <c r="K311" s="155"/>
      <c r="L311" s="155"/>
      <c r="M311" s="155"/>
      <c r="N311" s="155"/>
      <c r="O311" s="155"/>
      <c r="P311" s="237"/>
    </row>
    <row r="312" spans="1:20" ht="30">
      <c r="A312" s="576" t="s">
        <v>9</v>
      </c>
      <c r="B312" s="217"/>
      <c r="C312" s="238"/>
      <c r="D312" s="233"/>
      <c r="E312" s="577" t="str">
        <f>FacilityName</f>
        <v>Select Facility</v>
      </c>
      <c r="F312" s="221" t="str">
        <f>E312</f>
        <v>Select Facility</v>
      </c>
      <c r="G312" s="52"/>
      <c r="H312" s="175"/>
      <c r="I312" s="52"/>
      <c r="J312" s="52"/>
      <c r="K312" s="52"/>
      <c r="L312" s="52"/>
      <c r="M312" s="52"/>
      <c r="N312" s="52"/>
      <c r="O312" s="52"/>
      <c r="P312" s="181"/>
      <c r="Q312" s="2"/>
      <c r="R312" s="2"/>
      <c r="S312" s="2"/>
      <c r="T312" s="2"/>
    </row>
    <row r="313" spans="1:20" ht="15.75">
      <c r="A313" s="634" t="s">
        <v>65</v>
      </c>
      <c r="B313" s="635"/>
      <c r="C313" s="635"/>
      <c r="D313" s="635"/>
      <c r="E313" s="636"/>
      <c r="F313" s="144"/>
      <c r="G313" s="27"/>
      <c r="H313" s="155"/>
      <c r="I313" s="155"/>
      <c r="J313" s="52"/>
      <c r="K313" s="52"/>
      <c r="L313" s="52"/>
      <c r="M313" s="52"/>
      <c r="N313" s="52"/>
      <c r="O313" s="52"/>
      <c r="P313" s="181"/>
      <c r="Q313" s="2"/>
      <c r="R313" s="2"/>
      <c r="S313" s="2"/>
      <c r="T313" s="2"/>
    </row>
    <row r="314" spans="1:20" ht="15.75">
      <c r="A314" s="309" t="s">
        <v>11</v>
      </c>
      <c r="B314" s="166"/>
      <c r="C314" s="315"/>
      <c r="D314" s="151"/>
      <c r="E314" s="316" t="s">
        <v>393</v>
      </c>
      <c r="F314" s="115"/>
      <c r="G314" s="52"/>
      <c r="H314" s="155"/>
      <c r="I314" s="155"/>
      <c r="J314" s="52"/>
      <c r="K314" s="52"/>
      <c r="L314" s="52"/>
      <c r="M314" s="52"/>
      <c r="N314" s="52"/>
      <c r="O314" s="52"/>
      <c r="P314" s="181"/>
      <c r="Q314" s="2"/>
      <c r="R314" s="2"/>
      <c r="S314" s="2"/>
      <c r="T314" s="2"/>
    </row>
    <row r="315" spans="1:20" ht="15.75" customHeight="1">
      <c r="A315" s="772" t="s">
        <v>365</v>
      </c>
      <c r="B315" s="773"/>
      <c r="C315" s="773"/>
      <c r="D315" s="774"/>
      <c r="E315" s="477" t="s">
        <v>26</v>
      </c>
      <c r="F315" s="332" t="str">
        <f>E315</f>
        <v>[Number]</v>
      </c>
      <c r="G315" s="163"/>
      <c r="H315" s="155"/>
      <c r="I315" s="155"/>
      <c r="J315" s="52"/>
      <c r="K315" s="52"/>
      <c r="L315" s="52"/>
      <c r="M315" s="52"/>
      <c r="N315" s="52"/>
      <c r="O315" s="52"/>
      <c r="P315" s="181"/>
      <c r="Q315" s="2"/>
      <c r="R315" s="2"/>
      <c r="S315" s="2"/>
      <c r="T315" s="2"/>
    </row>
    <row r="316" spans="1:20" ht="15.75" customHeight="1">
      <c r="A316" s="772" t="s">
        <v>381</v>
      </c>
      <c r="B316" s="773"/>
      <c r="C316" s="773"/>
      <c r="D316" s="774"/>
      <c r="E316" s="475" t="s">
        <v>26</v>
      </c>
      <c r="F316" s="333" t="str">
        <f>E316</f>
        <v>[Number]</v>
      </c>
      <c r="G316" s="198"/>
      <c r="H316" s="155"/>
      <c r="I316" s="155"/>
      <c r="J316" s="52"/>
      <c r="K316" s="52"/>
      <c r="L316" s="52"/>
      <c r="M316" s="52"/>
      <c r="N316" s="52"/>
      <c r="O316" s="52"/>
      <c r="P316" s="181"/>
      <c r="Q316" s="2"/>
      <c r="R316" s="2"/>
      <c r="S316" s="2"/>
      <c r="T316" s="2"/>
    </row>
    <row r="317" spans="1:20" ht="18" customHeight="1">
      <c r="A317" s="772" t="s">
        <v>368</v>
      </c>
      <c r="B317" s="773"/>
      <c r="C317" s="773"/>
      <c r="D317" s="774"/>
      <c r="E317" s="475" t="s">
        <v>26</v>
      </c>
      <c r="F317" s="333" t="str">
        <f>E317</f>
        <v>[Number]</v>
      </c>
      <c r="G317" s="198"/>
      <c r="H317" s="155"/>
      <c r="I317" s="155"/>
      <c r="J317" s="52"/>
      <c r="K317" s="52"/>
      <c r="L317" s="52"/>
      <c r="M317" s="52"/>
      <c r="N317" s="52"/>
      <c r="O317" s="52"/>
      <c r="P317" s="181"/>
      <c r="Q317" s="2"/>
      <c r="R317" s="2"/>
      <c r="S317" s="2"/>
      <c r="T317" s="2"/>
    </row>
    <row r="318" spans="1:20" ht="15" customHeight="1">
      <c r="A318" s="226"/>
      <c r="B318" s="227"/>
      <c r="C318" s="228"/>
      <c r="D318" s="227"/>
      <c r="E318" s="575"/>
      <c r="F318" s="223"/>
      <c r="G318" s="52"/>
      <c r="H318" s="155"/>
      <c r="I318" s="155"/>
      <c r="J318" s="52"/>
      <c r="K318" s="52"/>
      <c r="L318" s="52"/>
      <c r="M318" s="52"/>
      <c r="N318" s="52"/>
      <c r="O318" s="52"/>
      <c r="P318" s="181"/>
      <c r="Q318" s="2"/>
      <c r="R318" s="2"/>
      <c r="S318" s="2"/>
      <c r="T318" s="2"/>
    </row>
    <row r="319" spans="1:20" ht="15">
      <c r="A319" s="85"/>
      <c r="B319" s="217"/>
      <c r="C319" s="232"/>
      <c r="D319" s="217"/>
      <c r="E319" s="492"/>
      <c r="F319" s="223"/>
      <c r="G319" s="52"/>
      <c r="H319" s="155"/>
      <c r="I319" s="155"/>
      <c r="J319" s="52"/>
      <c r="K319" s="52"/>
      <c r="L319" s="52"/>
      <c r="M319" s="52"/>
      <c r="N319" s="52"/>
      <c r="O319" s="52"/>
      <c r="P319" s="181"/>
      <c r="Q319" s="2"/>
      <c r="R319" s="2"/>
      <c r="S319" s="2"/>
      <c r="T319" s="2"/>
    </row>
    <row r="320" spans="1:20" ht="15.75">
      <c r="A320" s="576" t="s">
        <v>9</v>
      </c>
      <c r="B320" s="217"/>
      <c r="C320" s="229"/>
      <c r="D320" s="217"/>
      <c r="E320" s="577" t="str">
        <f>FacilityName</f>
        <v>Select Facility</v>
      </c>
      <c r="F320" s="223" t="str">
        <f>E320</f>
        <v>Select Facility</v>
      </c>
      <c r="G320" s="52"/>
      <c r="H320" s="175"/>
      <c r="I320" s="52"/>
      <c r="J320" s="52"/>
      <c r="K320" s="52"/>
      <c r="L320" s="52"/>
      <c r="M320" s="52"/>
      <c r="N320" s="52"/>
      <c r="O320" s="52"/>
      <c r="P320" s="181"/>
      <c r="Q320" s="2"/>
      <c r="R320" s="2"/>
      <c r="S320" s="2"/>
      <c r="T320" s="2"/>
    </row>
    <row r="321" spans="1:20" ht="15.75">
      <c r="A321" s="634" t="s">
        <v>66</v>
      </c>
      <c r="B321" s="635"/>
      <c r="C321" s="635"/>
      <c r="D321" s="635"/>
      <c r="E321" s="636"/>
      <c r="F321" s="487"/>
      <c r="G321" s="27"/>
      <c r="H321" s="155"/>
      <c r="I321" s="155"/>
      <c r="J321" s="52"/>
      <c r="K321" s="52"/>
      <c r="L321" s="52"/>
      <c r="M321" s="52"/>
      <c r="N321" s="52"/>
      <c r="O321" s="52"/>
      <c r="P321" s="181"/>
      <c r="Q321" s="2"/>
      <c r="R321" s="2"/>
      <c r="S321" s="2"/>
      <c r="T321" s="2"/>
    </row>
    <row r="322" spans="1:20" ht="15.75">
      <c r="A322" s="76" t="s">
        <v>11</v>
      </c>
      <c r="B322" s="314" t="s">
        <v>393</v>
      </c>
      <c r="C322" s="344"/>
      <c r="D322" s="345"/>
      <c r="E322" s="406"/>
      <c r="F322" s="484"/>
      <c r="G322" s="52"/>
      <c r="H322" s="155"/>
      <c r="I322" s="155"/>
      <c r="J322" s="52"/>
      <c r="K322" s="52"/>
      <c r="L322" s="52"/>
      <c r="M322" s="52"/>
      <c r="N322" s="52"/>
      <c r="O322" s="52"/>
      <c r="P322" s="181"/>
      <c r="Q322" s="2"/>
      <c r="R322" s="2"/>
      <c r="S322" s="2"/>
      <c r="T322" s="2"/>
    </row>
    <row r="323" spans="1:20" ht="15.75">
      <c r="A323" s="15"/>
      <c r="B323" s="16"/>
      <c r="C323" s="232"/>
      <c r="D323" s="217"/>
      <c r="E323" s="492"/>
      <c r="F323" s="488"/>
      <c r="G323" s="52"/>
      <c r="H323" s="155"/>
      <c r="I323" s="155"/>
      <c r="J323" s="52"/>
      <c r="K323" s="52"/>
      <c r="L323" s="52"/>
      <c r="M323" s="52"/>
      <c r="N323" s="52"/>
      <c r="O323" s="52"/>
      <c r="P323" s="181"/>
      <c r="Q323" s="2"/>
      <c r="R323" s="2"/>
      <c r="S323" s="2"/>
      <c r="T323" s="2"/>
    </row>
    <row r="324" spans="1:20" ht="18.75" customHeight="1">
      <c r="A324" s="772" t="s">
        <v>383</v>
      </c>
      <c r="B324" s="773"/>
      <c r="C324" s="773"/>
      <c r="D324" s="774"/>
      <c r="E324" s="474" t="s">
        <v>26</v>
      </c>
      <c r="F324" s="489" t="str">
        <f>E324</f>
        <v>[Number]</v>
      </c>
      <c r="G324" s="201"/>
      <c r="H324" s="155"/>
      <c r="I324" s="155"/>
      <c r="J324" s="52"/>
      <c r="K324" s="52"/>
      <c r="L324" s="52"/>
      <c r="M324" s="52"/>
      <c r="N324" s="52"/>
      <c r="O324" s="52"/>
      <c r="P324" s="181"/>
      <c r="Q324" s="2"/>
      <c r="R324" s="2"/>
      <c r="S324" s="2"/>
      <c r="T324" s="2"/>
    </row>
    <row r="325" spans="1:20" ht="34.5" customHeight="1">
      <c r="A325" s="804" t="s">
        <v>407</v>
      </c>
      <c r="B325" s="805"/>
      <c r="C325" s="805"/>
      <c r="D325" s="805"/>
      <c r="E325" s="806"/>
      <c r="F325" s="415"/>
      <c r="G325" s="163"/>
      <c r="H325" s="155"/>
      <c r="I325" s="155"/>
      <c r="J325" s="52"/>
      <c r="K325" s="52"/>
      <c r="L325" s="52"/>
      <c r="M325" s="52"/>
      <c r="N325" s="52"/>
      <c r="O325" s="52"/>
      <c r="P325" s="181"/>
      <c r="Q325" s="2"/>
      <c r="R325" s="2"/>
      <c r="S325" s="2"/>
      <c r="T325" s="2"/>
    </row>
    <row r="326" spans="1:20" ht="45.75" customHeight="1">
      <c r="A326" s="676" t="s">
        <v>384</v>
      </c>
      <c r="B326" s="677"/>
      <c r="C326" s="677"/>
      <c r="D326" s="677"/>
      <c r="E326" s="678"/>
      <c r="F326" s="490"/>
      <c r="G326" s="163"/>
      <c r="H326" s="155"/>
      <c r="I326" s="155"/>
      <c r="J326" s="52"/>
      <c r="K326" s="52"/>
      <c r="L326" s="52"/>
      <c r="M326" s="52"/>
      <c r="N326" s="52"/>
      <c r="O326" s="52"/>
      <c r="P326" s="181"/>
      <c r="Q326" s="2"/>
      <c r="R326" s="2"/>
      <c r="S326" s="2"/>
      <c r="T326" s="2"/>
    </row>
    <row r="327" spans="1:20" ht="15" customHeight="1">
      <c r="A327" s="202" t="s">
        <v>43</v>
      </c>
      <c r="B327" s="479" t="s">
        <v>47</v>
      </c>
      <c r="C327" s="411"/>
      <c r="D327" s="96" t="s">
        <v>340</v>
      </c>
      <c r="E327" s="493"/>
      <c r="F327" s="334" t="s">
        <v>452</v>
      </c>
      <c r="G327" s="334" t="str">
        <f>B327</f>
        <v>[Grade]</v>
      </c>
      <c r="H327" s="155"/>
      <c r="I327" s="155"/>
      <c r="J327" s="52"/>
      <c r="K327" s="52"/>
      <c r="L327" s="52"/>
      <c r="M327" s="52"/>
      <c r="N327" s="52"/>
      <c r="O327" s="52"/>
      <c r="P327" s="181"/>
      <c r="Q327" s="2"/>
      <c r="R327" s="2"/>
      <c r="S327" s="2"/>
      <c r="T327" s="2"/>
    </row>
    <row r="328" spans="1:20" ht="15">
      <c r="A328" s="203" t="s">
        <v>43</v>
      </c>
      <c r="B328" s="473" t="s">
        <v>47</v>
      </c>
      <c r="C328" s="411"/>
      <c r="D328" s="101" t="str">
        <f>B11</f>
        <v>-</v>
      </c>
      <c r="E328" s="494" t="str">
        <f>C11</f>
        <v>-</v>
      </c>
      <c r="F328" s="334" t="str">
        <f aca="true" t="shared" si="6" ref="F328:G332">A328</f>
        <v>[Names]</v>
      </c>
      <c r="G328" s="334" t="str">
        <f t="shared" si="6"/>
        <v>[Grade]</v>
      </c>
      <c r="H328" s="155"/>
      <c r="I328" s="155"/>
      <c r="J328" s="52"/>
      <c r="K328" s="52"/>
      <c r="L328" s="52"/>
      <c r="M328" s="52"/>
      <c r="N328" s="52"/>
      <c r="O328" s="52"/>
      <c r="P328" s="181"/>
      <c r="Q328" s="2"/>
      <c r="R328" s="2"/>
      <c r="S328" s="2"/>
      <c r="T328" s="2"/>
    </row>
    <row r="329" spans="1:20" ht="15">
      <c r="A329" s="203" t="s">
        <v>43</v>
      </c>
      <c r="B329" s="473" t="s">
        <v>47</v>
      </c>
      <c r="C329" s="411"/>
      <c r="D329" s="102" t="str">
        <f>D11</f>
        <v>-</v>
      </c>
      <c r="E329" s="495" t="str">
        <f>E11</f>
        <v>-</v>
      </c>
      <c r="F329" s="334" t="str">
        <f t="shared" si="6"/>
        <v>[Names]</v>
      </c>
      <c r="G329" s="334" t="str">
        <f t="shared" si="6"/>
        <v>[Grade]</v>
      </c>
      <c r="H329" s="155"/>
      <c r="I329" s="155"/>
      <c r="J329" s="52"/>
      <c r="K329" s="52"/>
      <c r="L329" s="52"/>
      <c r="M329" s="52"/>
      <c r="N329" s="52"/>
      <c r="O329" s="52"/>
      <c r="P329" s="181"/>
      <c r="Q329" s="2"/>
      <c r="R329" s="2"/>
      <c r="S329" s="2"/>
      <c r="T329" s="2"/>
    </row>
    <row r="330" spans="1:20" ht="15">
      <c r="A330" s="203" t="s">
        <v>43</v>
      </c>
      <c r="B330" s="473" t="s">
        <v>47</v>
      </c>
      <c r="C330" s="411"/>
      <c r="D330" s="411"/>
      <c r="E330" s="496"/>
      <c r="F330" s="334" t="str">
        <f t="shared" si="6"/>
        <v>[Names]</v>
      </c>
      <c r="G330" s="334" t="str">
        <f t="shared" si="6"/>
        <v>[Grade]</v>
      </c>
      <c r="H330" s="155"/>
      <c r="I330" s="155"/>
      <c r="J330" s="52"/>
      <c r="K330" s="52"/>
      <c r="L330" s="52"/>
      <c r="M330" s="52"/>
      <c r="N330" s="52"/>
      <c r="O330" s="52"/>
      <c r="P330" s="181"/>
      <c r="Q330" s="2"/>
      <c r="R330" s="2"/>
      <c r="S330" s="2"/>
      <c r="T330" s="2"/>
    </row>
    <row r="331" spans="1:20" ht="15">
      <c r="A331" s="203" t="s">
        <v>43</v>
      </c>
      <c r="B331" s="473" t="s">
        <v>47</v>
      </c>
      <c r="C331" s="239"/>
      <c r="D331" s="239"/>
      <c r="E331" s="497"/>
      <c r="F331" s="334" t="str">
        <f t="shared" si="6"/>
        <v>[Names]</v>
      </c>
      <c r="G331" s="334" t="str">
        <f t="shared" si="6"/>
        <v>[Grade]</v>
      </c>
      <c r="H331" s="155"/>
      <c r="I331" s="155"/>
      <c r="J331" s="52"/>
      <c r="K331" s="52"/>
      <c r="L331" s="52"/>
      <c r="M331" s="52"/>
      <c r="N331" s="52"/>
      <c r="O331" s="52"/>
      <c r="P331" s="181"/>
      <c r="Q331" s="2"/>
      <c r="R331" s="2"/>
      <c r="S331" s="2"/>
      <c r="T331" s="2"/>
    </row>
    <row r="332" spans="1:20" ht="15">
      <c r="A332" s="203" t="s">
        <v>43</v>
      </c>
      <c r="B332" s="473" t="s">
        <v>47</v>
      </c>
      <c r="C332" s="239"/>
      <c r="D332" s="239"/>
      <c r="E332" s="497"/>
      <c r="F332" s="334" t="str">
        <f t="shared" si="6"/>
        <v>[Names]</v>
      </c>
      <c r="G332" s="334" t="str">
        <f t="shared" si="6"/>
        <v>[Grade]</v>
      </c>
      <c r="H332" s="155"/>
      <c r="I332" s="155"/>
      <c r="J332" s="52"/>
      <c r="K332" s="52"/>
      <c r="L332" s="52"/>
      <c r="M332" s="52"/>
      <c r="N332" s="52"/>
      <c r="O332" s="52"/>
      <c r="P332" s="181"/>
      <c r="Q332" s="2"/>
      <c r="R332" s="2"/>
      <c r="S332" s="2"/>
      <c r="T332" s="2"/>
    </row>
    <row r="333" spans="1:20" ht="13.5" customHeight="1">
      <c r="A333" s="85"/>
      <c r="B333" s="217"/>
      <c r="C333" s="232"/>
      <c r="D333" s="217"/>
      <c r="E333" s="492"/>
      <c r="F333" s="232"/>
      <c r="G333" s="52"/>
      <c r="H333" s="155"/>
      <c r="I333" s="155"/>
      <c r="J333" s="52"/>
      <c r="K333" s="52"/>
      <c r="L333" s="52"/>
      <c r="M333" s="52"/>
      <c r="N333" s="52"/>
      <c r="O333" s="52"/>
      <c r="P333" s="181"/>
      <c r="Q333" s="2"/>
      <c r="R333" s="2"/>
      <c r="S333" s="2"/>
      <c r="T333" s="2"/>
    </row>
    <row r="334" spans="1:20" ht="15" customHeight="1">
      <c r="A334" s="807" t="s">
        <v>307</v>
      </c>
      <c r="B334" s="808"/>
      <c r="C334" s="808"/>
      <c r="D334" s="808"/>
      <c r="E334" s="809"/>
      <c r="F334" s="403"/>
      <c r="G334" s="52"/>
      <c r="H334" s="155"/>
      <c r="I334" s="155"/>
      <c r="J334" s="52"/>
      <c r="K334" s="52"/>
      <c r="L334" s="52"/>
      <c r="M334" s="52"/>
      <c r="N334" s="52"/>
      <c r="O334" s="52"/>
      <c r="P334" s="181"/>
      <c r="Q334" s="2"/>
      <c r="R334" s="2"/>
      <c r="S334" s="2"/>
      <c r="T334" s="2"/>
    </row>
    <row r="335" spans="1:20" ht="16.5" customHeight="1">
      <c r="A335" s="83" t="s">
        <v>400</v>
      </c>
      <c r="B335" s="413"/>
      <c r="C335" s="413"/>
      <c r="D335" s="413"/>
      <c r="E335" s="414"/>
      <c r="F335" s="413"/>
      <c r="G335" s="52"/>
      <c r="H335" s="155"/>
      <c r="I335" s="155"/>
      <c r="J335" s="52"/>
      <c r="K335" s="52"/>
      <c r="L335" s="52"/>
      <c r="M335" s="52"/>
      <c r="N335" s="52"/>
      <c r="O335" s="52"/>
      <c r="P335" s="181"/>
      <c r="Q335" s="2"/>
      <c r="R335" s="2"/>
      <c r="S335" s="2"/>
      <c r="T335" s="2"/>
    </row>
    <row r="336" spans="1:20" ht="15">
      <c r="A336" s="85"/>
      <c r="B336" s="217"/>
      <c r="C336" s="232"/>
      <c r="D336" s="217"/>
      <c r="E336" s="492"/>
      <c r="F336" s="232"/>
      <c r="G336" s="52"/>
      <c r="H336" s="155"/>
      <c r="I336" s="155"/>
      <c r="J336" s="52"/>
      <c r="K336" s="52"/>
      <c r="L336" s="52"/>
      <c r="M336" s="52"/>
      <c r="N336" s="52"/>
      <c r="O336" s="52"/>
      <c r="P336" s="181"/>
      <c r="Q336" s="2"/>
      <c r="R336" s="2"/>
      <c r="S336" s="2"/>
      <c r="T336" s="2"/>
    </row>
    <row r="337" spans="1:20" ht="15">
      <c r="A337" s="85" t="s">
        <v>37</v>
      </c>
      <c r="B337" s="637" t="s">
        <v>43</v>
      </c>
      <c r="C337" s="637"/>
      <c r="D337" s="335"/>
      <c r="E337" s="498"/>
      <c r="F337" s="336" t="str">
        <f aca="true" t="shared" si="7" ref="F337:F342">B337</f>
        <v>[Names]</v>
      </c>
      <c r="G337" s="52"/>
      <c r="H337" s="155"/>
      <c r="I337" s="155"/>
      <c r="J337" s="52"/>
      <c r="K337" s="52"/>
      <c r="L337" s="52"/>
      <c r="M337" s="52"/>
      <c r="N337" s="52"/>
      <c r="O337" s="52"/>
      <c r="P337" s="181"/>
      <c r="Q337" s="2"/>
      <c r="R337" s="2"/>
      <c r="S337" s="2"/>
      <c r="T337" s="2"/>
    </row>
    <row r="338" spans="1:20" ht="15">
      <c r="A338" s="85" t="s">
        <v>38</v>
      </c>
      <c r="B338" s="640" t="s">
        <v>43</v>
      </c>
      <c r="C338" s="640"/>
      <c r="D338" s="335"/>
      <c r="E338" s="498"/>
      <c r="F338" s="336" t="str">
        <f t="shared" si="7"/>
        <v>[Names]</v>
      </c>
      <c r="G338" s="52"/>
      <c r="H338" s="155"/>
      <c r="I338" s="155"/>
      <c r="J338" s="52"/>
      <c r="K338" s="52"/>
      <c r="L338" s="52"/>
      <c r="M338" s="52"/>
      <c r="N338" s="52"/>
      <c r="O338" s="52"/>
      <c r="P338" s="181"/>
      <c r="Q338" s="2"/>
      <c r="R338" s="2"/>
      <c r="S338" s="2"/>
      <c r="T338" s="2"/>
    </row>
    <row r="339" spans="1:20" ht="15">
      <c r="A339" s="85" t="s">
        <v>413</v>
      </c>
      <c r="B339" s="640" t="s">
        <v>43</v>
      </c>
      <c r="C339" s="640"/>
      <c r="D339" s="335"/>
      <c r="E339" s="498"/>
      <c r="F339" s="336" t="str">
        <f t="shared" si="7"/>
        <v>[Names]</v>
      </c>
      <c r="G339" s="52"/>
      <c r="H339" s="155"/>
      <c r="I339" s="155"/>
      <c r="J339" s="52"/>
      <c r="K339" s="52"/>
      <c r="L339" s="52"/>
      <c r="M339" s="52"/>
      <c r="N339" s="52"/>
      <c r="O339" s="52"/>
      <c r="P339" s="181"/>
      <c r="Q339" s="2"/>
      <c r="R339" s="2"/>
      <c r="S339" s="2"/>
      <c r="T339" s="2"/>
    </row>
    <row r="340" spans="1:20" ht="15">
      <c r="A340" s="85" t="s">
        <v>414</v>
      </c>
      <c r="B340" s="640" t="s">
        <v>43</v>
      </c>
      <c r="C340" s="640"/>
      <c r="D340" s="335"/>
      <c r="E340" s="498"/>
      <c r="F340" s="336" t="str">
        <f t="shared" si="7"/>
        <v>[Names]</v>
      </c>
      <c r="G340" s="52"/>
      <c r="H340" s="155"/>
      <c r="I340" s="155"/>
      <c r="J340" s="52"/>
      <c r="K340" s="52"/>
      <c r="L340" s="52"/>
      <c r="M340" s="52"/>
      <c r="N340" s="52"/>
      <c r="O340" s="52"/>
      <c r="P340" s="181"/>
      <c r="Q340" s="2"/>
      <c r="R340" s="2"/>
      <c r="S340" s="2"/>
      <c r="T340" s="2"/>
    </row>
    <row r="341" spans="1:20" ht="15">
      <c r="A341" s="85" t="s">
        <v>415</v>
      </c>
      <c r="B341" s="640" t="s">
        <v>43</v>
      </c>
      <c r="C341" s="640"/>
      <c r="D341" s="335"/>
      <c r="E341" s="498"/>
      <c r="F341" s="336" t="str">
        <f t="shared" si="7"/>
        <v>[Names]</v>
      </c>
      <c r="G341" s="52"/>
      <c r="H341" s="155"/>
      <c r="I341" s="155"/>
      <c r="J341" s="52"/>
      <c r="K341" s="52"/>
      <c r="L341" s="52"/>
      <c r="M341" s="52"/>
      <c r="N341" s="52"/>
      <c r="O341" s="52"/>
      <c r="P341" s="181"/>
      <c r="Q341" s="2"/>
      <c r="R341" s="2"/>
      <c r="S341" s="2"/>
      <c r="T341" s="2"/>
    </row>
    <row r="342" spans="1:20" ht="15">
      <c r="A342" s="85" t="s">
        <v>416</v>
      </c>
      <c r="B342" s="640" t="s">
        <v>43</v>
      </c>
      <c r="C342" s="640"/>
      <c r="D342" s="335"/>
      <c r="E342" s="498"/>
      <c r="F342" s="336" t="str">
        <f t="shared" si="7"/>
        <v>[Names]</v>
      </c>
      <c r="G342" s="52"/>
      <c r="H342" s="155"/>
      <c r="I342" s="155"/>
      <c r="J342" s="52"/>
      <c r="K342" s="52"/>
      <c r="L342" s="52"/>
      <c r="M342" s="52"/>
      <c r="N342" s="52"/>
      <c r="O342" s="52"/>
      <c r="P342" s="181"/>
      <c r="Q342" s="2"/>
      <c r="R342" s="2"/>
      <c r="S342" s="2"/>
      <c r="T342" s="2"/>
    </row>
    <row r="343" spans="1:20" ht="15">
      <c r="A343" s="85"/>
      <c r="B343" s="240"/>
      <c r="C343" s="241"/>
      <c r="D343" s="242"/>
      <c r="E343" s="499"/>
      <c r="F343" s="232"/>
      <c r="G343" s="52"/>
      <c r="H343" s="155"/>
      <c r="I343" s="155"/>
      <c r="J343" s="52"/>
      <c r="K343" s="52"/>
      <c r="L343" s="52"/>
      <c r="M343" s="52"/>
      <c r="N343" s="52"/>
      <c r="O343" s="52"/>
      <c r="P343" s="181"/>
      <c r="Q343" s="2"/>
      <c r="R343" s="2"/>
      <c r="S343" s="2"/>
      <c r="T343" s="2"/>
    </row>
    <row r="344" spans="1:20" ht="15.75">
      <c r="A344" s="85"/>
      <c r="B344" s="243"/>
      <c r="C344" s="243"/>
      <c r="D344" s="232"/>
      <c r="E344" s="500" t="s">
        <v>35</v>
      </c>
      <c r="F344" s="491"/>
      <c r="G344" s="52"/>
      <c r="H344" s="155"/>
      <c r="I344" s="155"/>
      <c r="J344" s="52"/>
      <c r="K344" s="52"/>
      <c r="L344" s="52"/>
      <c r="M344" s="52"/>
      <c r="N344" s="52"/>
      <c r="O344" s="52"/>
      <c r="P344" s="181"/>
      <c r="Q344" s="2"/>
      <c r="R344" s="2"/>
      <c r="S344" s="2"/>
      <c r="T344" s="2"/>
    </row>
    <row r="345" spans="1:20" ht="33" customHeight="1">
      <c r="A345" s="810" t="s">
        <v>114</v>
      </c>
      <c r="B345" s="811"/>
      <c r="C345" s="811"/>
      <c r="D345" s="812"/>
      <c r="E345" s="177"/>
      <c r="F345" s="171">
        <f>IF(E345="Yes",1,0)</f>
        <v>0</v>
      </c>
      <c r="G345" s="52"/>
      <c r="H345" s="155"/>
      <c r="I345" s="155"/>
      <c r="J345" s="52"/>
      <c r="K345" s="52"/>
      <c r="L345" s="52"/>
      <c r="M345" s="52"/>
      <c r="N345" s="52"/>
      <c r="O345" s="52"/>
      <c r="P345" s="181"/>
      <c r="Q345" s="2"/>
      <c r="R345" s="2"/>
      <c r="S345" s="2"/>
      <c r="T345" s="2"/>
    </row>
    <row r="346" spans="1:20" ht="5.25" customHeight="1">
      <c r="A346" s="582"/>
      <c r="B346" s="583"/>
      <c r="C346" s="229"/>
      <c r="D346" s="584"/>
      <c r="E346" s="585"/>
      <c r="F346" s="221"/>
      <c r="G346" s="163"/>
      <c r="H346" s="164"/>
      <c r="I346" s="163"/>
      <c r="J346" s="52"/>
      <c r="K346" s="52"/>
      <c r="L346" s="52"/>
      <c r="M346" s="52"/>
      <c r="N346" s="52"/>
      <c r="O346" s="52"/>
      <c r="P346" s="181"/>
      <c r="Q346" s="2"/>
      <c r="R346" s="2"/>
      <c r="S346" s="2"/>
      <c r="T346" s="2"/>
    </row>
    <row r="347" spans="1:20" ht="5.25" customHeight="1">
      <c r="A347" s="586"/>
      <c r="B347" s="217"/>
      <c r="C347" s="217"/>
      <c r="D347" s="217"/>
      <c r="E347" s="492"/>
      <c r="F347" s="244"/>
      <c r="G347" s="155"/>
      <c r="H347" s="155"/>
      <c r="I347" s="155"/>
      <c r="J347" s="52"/>
      <c r="K347" s="52"/>
      <c r="L347" s="52"/>
      <c r="M347" s="52"/>
      <c r="N347" s="52"/>
      <c r="O347" s="52"/>
      <c r="P347" s="181"/>
      <c r="Q347" s="2"/>
      <c r="R347" s="2"/>
      <c r="S347" s="2"/>
      <c r="T347" s="2"/>
    </row>
    <row r="348" spans="1:20" ht="15.75">
      <c r="A348" s="576" t="s">
        <v>9</v>
      </c>
      <c r="B348" s="39"/>
      <c r="C348" s="39"/>
      <c r="D348" s="39"/>
      <c r="E348" s="587" t="str">
        <f>FacilityName</f>
        <v>Select Facility</v>
      </c>
      <c r="F348" s="132" t="str">
        <f>FacilityName</f>
        <v>Select Facility</v>
      </c>
      <c r="G348" s="40"/>
      <c r="H348" s="155"/>
      <c r="I348" s="155"/>
      <c r="J348" s="52"/>
      <c r="K348" s="52"/>
      <c r="L348" s="52"/>
      <c r="M348" s="52"/>
      <c r="N348" s="52"/>
      <c r="O348" s="52"/>
      <c r="P348" s="181"/>
      <c r="Q348" s="2"/>
      <c r="R348" s="2"/>
      <c r="S348" s="2"/>
      <c r="T348" s="2"/>
    </row>
    <row r="349" spans="1:20" ht="15.75">
      <c r="A349" s="634" t="s">
        <v>67</v>
      </c>
      <c r="B349" s="635"/>
      <c r="C349" s="635"/>
      <c r="D349" s="635"/>
      <c r="E349" s="636"/>
      <c r="F349" s="147"/>
      <c r="G349" s="27"/>
      <c r="H349" s="155"/>
      <c r="I349" s="155"/>
      <c r="J349" s="52"/>
      <c r="K349" s="52"/>
      <c r="L349" s="52"/>
      <c r="M349" s="52"/>
      <c r="N349" s="52"/>
      <c r="O349" s="52"/>
      <c r="P349" s="181"/>
      <c r="Q349" s="2"/>
      <c r="R349" s="2"/>
      <c r="S349" s="2"/>
      <c r="T349" s="2"/>
    </row>
    <row r="350" spans="1:20" ht="15.75">
      <c r="A350" s="309" t="s">
        <v>11</v>
      </c>
      <c r="B350" s="166"/>
      <c r="C350" s="315"/>
      <c r="D350" s="166"/>
      <c r="E350" s="316" t="s">
        <v>393</v>
      </c>
      <c r="F350" s="501" t="s">
        <v>12</v>
      </c>
      <c r="G350" s="52"/>
      <c r="H350" s="155"/>
      <c r="I350" s="155"/>
      <c r="J350" s="52"/>
      <c r="K350" s="52"/>
      <c r="L350" s="52"/>
      <c r="M350" s="52"/>
      <c r="N350" s="52"/>
      <c r="O350" s="52"/>
      <c r="P350" s="181"/>
      <c r="Q350" s="2"/>
      <c r="R350" s="2"/>
      <c r="S350" s="2"/>
      <c r="T350" s="2"/>
    </row>
    <row r="351" spans="1:20" ht="15" customHeight="1">
      <c r="A351" s="13"/>
      <c r="B351" s="217"/>
      <c r="C351" s="217"/>
      <c r="D351" s="491"/>
      <c r="E351" s="500" t="s">
        <v>35</v>
      </c>
      <c r="F351" s="223"/>
      <c r="G351" s="52"/>
      <c r="H351" s="155"/>
      <c r="I351" s="155"/>
      <c r="J351" s="52"/>
      <c r="K351" s="52"/>
      <c r="L351" s="52"/>
      <c r="M351" s="52"/>
      <c r="N351" s="52"/>
      <c r="O351" s="52"/>
      <c r="P351" s="181"/>
      <c r="Q351" s="2"/>
      <c r="R351" s="2"/>
      <c r="S351" s="2"/>
      <c r="T351" s="2"/>
    </row>
    <row r="352" spans="1:20" ht="30" customHeight="1">
      <c r="A352" s="772" t="s">
        <v>419</v>
      </c>
      <c r="B352" s="773"/>
      <c r="C352" s="773"/>
      <c r="D352" s="774"/>
      <c r="E352" s="177"/>
      <c r="F352" s="168">
        <f>IF(E352="Yes",1,0)</f>
        <v>0</v>
      </c>
      <c r="G352" s="52"/>
      <c r="H352" s="155"/>
      <c r="I352" s="155"/>
      <c r="J352" s="52"/>
      <c r="K352" s="52"/>
      <c r="L352" s="52"/>
      <c r="M352" s="52"/>
      <c r="N352" s="52"/>
      <c r="O352" s="52"/>
      <c r="P352" s="181"/>
      <c r="Q352" s="2"/>
      <c r="R352" s="2"/>
      <c r="S352" s="2"/>
      <c r="T352" s="2"/>
    </row>
    <row r="353" spans="1:20" ht="36" customHeight="1">
      <c r="A353" s="772" t="s">
        <v>420</v>
      </c>
      <c r="B353" s="773"/>
      <c r="C353" s="773"/>
      <c r="D353" s="774"/>
      <c r="E353" s="177"/>
      <c r="F353" s="168">
        <f>IF(E353="Yes",1,0)</f>
        <v>0</v>
      </c>
      <c r="G353" s="52"/>
      <c r="H353" s="155"/>
      <c r="I353" s="155"/>
      <c r="J353" s="52"/>
      <c r="K353" s="52"/>
      <c r="L353" s="52"/>
      <c r="M353" s="52"/>
      <c r="N353" s="52"/>
      <c r="O353" s="52"/>
      <c r="P353" s="181"/>
      <c r="Q353" s="2"/>
      <c r="R353" s="2"/>
      <c r="S353" s="2"/>
      <c r="T353" s="2"/>
    </row>
    <row r="354" spans="1:20" ht="16.5" thickBot="1">
      <c r="A354" s="813" t="s">
        <v>412</v>
      </c>
      <c r="B354" s="814"/>
      <c r="C354" s="814"/>
      <c r="D354" s="814"/>
      <c r="E354" s="815"/>
      <c r="F354" s="133"/>
      <c r="G354" s="155"/>
      <c r="H354" s="155"/>
      <c r="I354" s="52"/>
      <c r="J354" s="52"/>
      <c r="K354" s="52"/>
      <c r="L354" s="52"/>
      <c r="M354" s="52"/>
      <c r="N354" s="52"/>
      <c r="O354" s="52"/>
      <c r="P354" s="181"/>
      <c r="Q354" s="2"/>
      <c r="R354" s="2"/>
      <c r="S354" s="2"/>
      <c r="T354" s="2"/>
    </row>
    <row r="355" spans="1:20" ht="15">
      <c r="A355" s="588"/>
      <c r="B355" s="227"/>
      <c r="C355" s="589"/>
      <c r="D355" s="227"/>
      <c r="E355" s="575"/>
      <c r="F355" s="223"/>
      <c r="G355" s="52"/>
      <c r="H355" s="175"/>
      <c r="I355" s="52"/>
      <c r="J355" s="52"/>
      <c r="K355" s="52"/>
      <c r="L355" s="52"/>
      <c r="M355" s="52"/>
      <c r="N355" s="52"/>
      <c r="O355" s="52"/>
      <c r="P355" s="181"/>
      <c r="Q355" s="2"/>
      <c r="R355" s="2"/>
      <c r="S355" s="2"/>
      <c r="T355" s="2"/>
    </row>
    <row r="356" spans="1:20" ht="4.5" customHeight="1">
      <c r="A356" s="219"/>
      <c r="B356" s="219"/>
      <c r="C356" s="222"/>
      <c r="D356" s="219"/>
      <c r="E356" s="219"/>
      <c r="F356" s="223"/>
      <c r="G356" s="52"/>
      <c r="H356" s="175"/>
      <c r="I356" s="52"/>
      <c r="J356" s="52"/>
      <c r="K356" s="52"/>
      <c r="L356" s="52"/>
      <c r="M356" s="52"/>
      <c r="N356" s="52"/>
      <c r="O356" s="52"/>
      <c r="P356" s="181"/>
      <c r="Q356" s="2"/>
      <c r="R356" s="2"/>
      <c r="S356" s="2"/>
      <c r="T356" s="2"/>
    </row>
    <row r="357" spans="1:20" ht="240" customHeight="1">
      <c r="A357" s="803" t="s">
        <v>69</v>
      </c>
      <c r="B357" s="803"/>
      <c r="C357" s="803"/>
      <c r="D357" s="803"/>
      <c r="E357" s="803"/>
      <c r="F357" s="337"/>
      <c r="G357" s="38"/>
      <c r="H357" s="41"/>
      <c r="I357" s="38"/>
      <c r="J357" s="38"/>
      <c r="K357" s="38"/>
      <c r="L357" s="38"/>
      <c r="M357" s="38"/>
      <c r="N357" s="38"/>
      <c r="O357" s="52"/>
      <c r="P357" s="52"/>
      <c r="Q357" s="2"/>
      <c r="R357" s="2"/>
      <c r="S357" s="2"/>
      <c r="T357" s="2"/>
    </row>
    <row r="358" spans="1:20" ht="15">
      <c r="A358" s="245"/>
      <c r="B358" s="245"/>
      <c r="C358" s="246"/>
      <c r="D358" s="245"/>
      <c r="E358" s="245"/>
      <c r="F358" s="247"/>
      <c r="G358" s="52"/>
      <c r="H358" s="175"/>
      <c r="I358" s="52"/>
      <c r="J358" s="52"/>
      <c r="K358" s="52"/>
      <c r="L358" s="52"/>
      <c r="M358" s="52"/>
      <c r="N358" s="52"/>
      <c r="O358" s="52"/>
      <c r="P358" s="245"/>
      <c r="Q358" s="2"/>
      <c r="R358" s="2"/>
      <c r="S358" s="2"/>
      <c r="T358" s="2"/>
    </row>
    <row r="359" spans="1:20" ht="15.75">
      <c r="A359" s="248" t="s">
        <v>56</v>
      </c>
      <c r="B359" s="249"/>
      <c r="C359" s="59"/>
      <c r="D359" s="60"/>
      <c r="E359" s="60"/>
      <c r="F359" s="134"/>
      <c r="G359" s="36"/>
      <c r="H359" s="36"/>
      <c r="I359" s="52"/>
      <c r="J359" s="52"/>
      <c r="K359" s="52"/>
      <c r="L359" s="52"/>
      <c r="M359" s="52"/>
      <c r="N359" s="52"/>
      <c r="O359" s="52"/>
      <c r="P359" s="245"/>
      <c r="Q359" s="2"/>
      <c r="R359" s="2"/>
      <c r="S359" s="2"/>
      <c r="T359" s="2"/>
    </row>
    <row r="360" spans="1:20" ht="15">
      <c r="A360" s="165" t="s">
        <v>57</v>
      </c>
      <c r="B360" s="249"/>
      <c r="C360" s="250"/>
      <c r="D360" s="250"/>
      <c r="E360" s="250"/>
      <c r="F360" s="136"/>
      <c r="G360" s="52"/>
      <c r="H360" s="52"/>
      <c r="I360" s="52"/>
      <c r="J360" s="52"/>
      <c r="K360" s="52"/>
      <c r="L360" s="52"/>
      <c r="M360" s="52"/>
      <c r="N360" s="52"/>
      <c r="O360" s="52"/>
      <c r="P360" s="245"/>
      <c r="Q360" s="2"/>
      <c r="R360" s="2"/>
      <c r="S360" s="2"/>
      <c r="T360" s="2"/>
    </row>
    <row r="361" spans="1:20" ht="15">
      <c r="A361" s="245" t="s">
        <v>58</v>
      </c>
      <c r="B361" s="245"/>
      <c r="C361" s="246"/>
      <c r="D361" s="245"/>
      <c r="E361" s="245"/>
      <c r="F361" s="247"/>
      <c r="G361" s="52"/>
      <c r="H361" s="175"/>
      <c r="I361" s="52"/>
      <c r="J361" s="52"/>
      <c r="K361" s="52"/>
      <c r="L361" s="52"/>
      <c r="M361" s="52"/>
      <c r="N361" s="52"/>
      <c r="O361" s="52"/>
      <c r="P361" s="245"/>
      <c r="Q361" s="2"/>
      <c r="R361" s="2"/>
      <c r="S361" s="2"/>
      <c r="T361" s="2"/>
    </row>
    <row r="362" spans="1:20" ht="398.25" customHeight="1">
      <c r="A362" s="245"/>
      <c r="B362" s="245"/>
      <c r="C362" s="246"/>
      <c r="D362" s="245"/>
      <c r="E362" s="245"/>
      <c r="F362" s="247"/>
      <c r="G362" s="52"/>
      <c r="H362" s="175"/>
      <c r="I362" s="52"/>
      <c r="J362" s="52"/>
      <c r="K362" s="52"/>
      <c r="L362" s="52"/>
      <c r="M362" s="52"/>
      <c r="N362" s="52"/>
      <c r="O362" s="52"/>
      <c r="P362" s="245"/>
      <c r="Q362" s="2"/>
      <c r="R362" s="2"/>
      <c r="S362" s="2"/>
      <c r="T362" s="2"/>
    </row>
    <row r="363" spans="1:20" ht="15.75">
      <c r="A363" s="590" t="s">
        <v>9</v>
      </c>
      <c r="B363" s="262"/>
      <c r="C363" s="591"/>
      <c r="D363" s="262"/>
      <c r="E363" s="592" t="str">
        <f>FacilityName</f>
        <v>Select Facility</v>
      </c>
      <c r="F363" s="247"/>
      <c r="G363" s="52"/>
      <c r="H363" s="175"/>
      <c r="I363" s="52"/>
      <c r="J363" s="52"/>
      <c r="K363" s="52"/>
      <c r="L363" s="52"/>
      <c r="M363" s="52"/>
      <c r="N363" s="52"/>
      <c r="O363" s="52"/>
      <c r="P363" s="245"/>
      <c r="Q363" s="2"/>
      <c r="R363" s="2"/>
      <c r="S363" s="2"/>
      <c r="T363" s="2"/>
    </row>
    <row r="364" spans="1:20" ht="15.75">
      <c r="A364" s="634" t="s">
        <v>59</v>
      </c>
      <c r="B364" s="635"/>
      <c r="C364" s="635"/>
      <c r="D364" s="635"/>
      <c r="E364" s="636"/>
      <c r="F364" s="144"/>
      <c r="G364" s="27"/>
      <c r="H364" s="155"/>
      <c r="I364" s="155"/>
      <c r="J364" s="52"/>
      <c r="K364" s="52"/>
      <c r="L364" s="52"/>
      <c r="M364" s="52"/>
      <c r="N364" s="52"/>
      <c r="O364" s="52"/>
      <c r="P364" s="245"/>
      <c r="Q364" s="2"/>
      <c r="R364" s="2"/>
      <c r="S364" s="2"/>
      <c r="T364" s="2"/>
    </row>
    <row r="365" spans="1:20" ht="15.75">
      <c r="A365" s="76" t="s">
        <v>11</v>
      </c>
      <c r="B365" s="321"/>
      <c r="C365" s="322"/>
      <c r="D365" s="321"/>
      <c r="E365" s="485"/>
      <c r="F365" s="126"/>
      <c r="G365" s="52"/>
      <c r="H365" s="155"/>
      <c r="I365" s="155"/>
      <c r="J365" s="52"/>
      <c r="K365" s="52"/>
      <c r="L365" s="52"/>
      <c r="M365" s="52"/>
      <c r="N365" s="52"/>
      <c r="O365" s="52"/>
      <c r="P365" s="245"/>
      <c r="Q365" s="2"/>
      <c r="R365" s="2"/>
      <c r="S365" s="2"/>
      <c r="T365" s="2"/>
    </row>
    <row r="366" spans="1:20" ht="35.25" customHeight="1">
      <c r="A366" s="816" t="s">
        <v>392</v>
      </c>
      <c r="B366" s="817"/>
      <c r="C366" s="817"/>
      <c r="D366" s="817"/>
      <c r="E366" s="818"/>
      <c r="F366" s="68"/>
      <c r="G366" s="163"/>
      <c r="H366" s="155"/>
      <c r="I366" s="155"/>
      <c r="J366" s="52"/>
      <c r="K366" s="52"/>
      <c r="L366" s="52"/>
      <c r="M366" s="52"/>
      <c r="N366" s="52"/>
      <c r="O366" s="52"/>
      <c r="P366" s="245"/>
      <c r="Q366" s="2"/>
      <c r="R366" s="2"/>
      <c r="S366" s="2"/>
      <c r="T366" s="2"/>
    </row>
    <row r="367" spans="1:20" ht="84" customHeight="1">
      <c r="A367" s="225"/>
      <c r="B367" s="12" t="s">
        <v>388</v>
      </c>
      <c r="C367" s="12" t="s">
        <v>449</v>
      </c>
      <c r="D367" s="12" t="s">
        <v>387</v>
      </c>
      <c r="E367" s="338"/>
      <c r="F367" s="136" t="str">
        <f aca="true" t="shared" si="8" ref="F367:H370">B367</f>
        <v>Average Daily Flow (MGD)</v>
      </c>
      <c r="G367" s="136" t="str">
        <f t="shared" si="8"/>
        <v>Average Daily BOD5 Load (lb/day)</v>
      </c>
      <c r="H367" s="136" t="str">
        <f t="shared" si="8"/>
        <v>Average Daily TSS Load (lb/day)</v>
      </c>
      <c r="I367" s="155"/>
      <c r="J367" s="52"/>
      <c r="K367" s="52"/>
      <c r="L367" s="52"/>
      <c r="M367" s="52"/>
      <c r="N367" s="52"/>
      <c r="O367" s="52"/>
      <c r="P367" s="245"/>
      <c r="Q367" s="2"/>
      <c r="R367" s="2"/>
      <c r="S367" s="2"/>
      <c r="T367" s="2"/>
    </row>
    <row r="368" spans="1:20" ht="15.75">
      <c r="A368" s="326" t="s">
        <v>391</v>
      </c>
      <c r="B368" s="251"/>
      <c r="C368" s="89"/>
      <c r="D368" s="251"/>
      <c r="E368" s="405"/>
      <c r="F368" s="136">
        <f t="shared" si="8"/>
        <v>0</v>
      </c>
      <c r="G368" s="136">
        <f t="shared" si="8"/>
        <v>0</v>
      </c>
      <c r="H368" s="136">
        <f t="shared" si="8"/>
        <v>0</v>
      </c>
      <c r="I368" s="155"/>
      <c r="J368" s="52"/>
      <c r="K368" s="52"/>
      <c r="L368" s="52"/>
      <c r="M368" s="52"/>
      <c r="N368" s="52"/>
      <c r="O368" s="52"/>
      <c r="P368" s="245"/>
      <c r="Q368" s="2"/>
      <c r="R368" s="2"/>
      <c r="S368" s="2"/>
      <c r="T368" s="2"/>
    </row>
    <row r="369" spans="1:20" ht="15.75">
      <c r="A369" s="326" t="s">
        <v>385</v>
      </c>
      <c r="B369" s="251"/>
      <c r="C369" s="89"/>
      <c r="D369" s="251"/>
      <c r="E369" s="405"/>
      <c r="F369" s="136">
        <f t="shared" si="8"/>
        <v>0</v>
      </c>
      <c r="G369" s="136">
        <f t="shared" si="8"/>
        <v>0</v>
      </c>
      <c r="H369" s="136">
        <f t="shared" si="8"/>
        <v>0</v>
      </c>
      <c r="I369" s="155"/>
      <c r="J369" s="52"/>
      <c r="K369" s="52"/>
      <c r="L369" s="52"/>
      <c r="M369" s="52"/>
      <c r="N369" s="52"/>
      <c r="O369" s="52"/>
      <c r="P369" s="245"/>
      <c r="Q369" s="2"/>
      <c r="R369" s="2"/>
      <c r="S369" s="2"/>
      <c r="T369" s="2"/>
    </row>
    <row r="370" spans="1:20" ht="15.75">
      <c r="A370" s="326" t="s">
        <v>386</v>
      </c>
      <c r="B370" s="407" t="e">
        <f>B369/B368</f>
        <v>#DIV/0!</v>
      </c>
      <c r="C370" s="407" t="e">
        <f>C369/C368</f>
        <v>#DIV/0!</v>
      </c>
      <c r="D370" s="407" t="e">
        <f>D369/D368</f>
        <v>#DIV/0!</v>
      </c>
      <c r="E370" s="406"/>
      <c r="F370" s="136" t="e">
        <f t="shared" si="8"/>
        <v>#DIV/0!</v>
      </c>
      <c r="G370" s="136" t="e">
        <f t="shared" si="8"/>
        <v>#DIV/0!</v>
      </c>
      <c r="H370" s="136" t="e">
        <f t="shared" si="8"/>
        <v>#DIV/0!</v>
      </c>
      <c r="I370" s="155"/>
      <c r="J370" s="52"/>
      <c r="K370" s="52"/>
      <c r="L370" s="52"/>
      <c r="M370" s="52"/>
      <c r="N370" s="52"/>
      <c r="O370" s="52"/>
      <c r="P370" s="245"/>
      <c r="Q370" s="2"/>
      <c r="R370" s="2"/>
      <c r="S370" s="2"/>
      <c r="T370" s="2"/>
    </row>
    <row r="371" spans="1:20" ht="15">
      <c r="A371" s="252"/>
      <c r="B371" s="253"/>
      <c r="C371" s="254"/>
      <c r="D371" s="253"/>
      <c r="E371" s="593"/>
      <c r="F371" s="247"/>
      <c r="G371" s="52"/>
      <c r="H371" s="155"/>
      <c r="I371" s="155"/>
      <c r="J371" s="52"/>
      <c r="K371" s="52"/>
      <c r="L371" s="52"/>
      <c r="M371" s="52"/>
      <c r="N371" s="52"/>
      <c r="O371" s="52"/>
      <c r="P371" s="245"/>
      <c r="Q371" s="2"/>
      <c r="R371" s="2"/>
      <c r="S371" s="2"/>
      <c r="T371" s="2"/>
    </row>
    <row r="372" spans="1:20" ht="15">
      <c r="A372" s="594"/>
      <c r="B372" s="248"/>
      <c r="C372" s="354"/>
      <c r="D372" s="248"/>
      <c r="E372" s="595"/>
      <c r="F372" s="247"/>
      <c r="G372" s="52"/>
      <c r="H372" s="175"/>
      <c r="I372" s="52"/>
      <c r="J372" s="52"/>
      <c r="K372" s="52"/>
      <c r="L372" s="52"/>
      <c r="M372" s="52"/>
      <c r="N372" s="52"/>
      <c r="O372" s="52"/>
      <c r="P372" s="245"/>
      <c r="Q372" s="2"/>
      <c r="R372" s="2"/>
      <c r="S372" s="2"/>
      <c r="T372" s="2"/>
    </row>
    <row r="373" spans="1:20" ht="15.75">
      <c r="A373" s="596" t="s">
        <v>9</v>
      </c>
      <c r="B373" s="248"/>
      <c r="C373" s="354"/>
      <c r="D373" s="248"/>
      <c r="E373" s="597" t="str">
        <f>FacilityName</f>
        <v>Select Facility</v>
      </c>
      <c r="F373" s="247" t="str">
        <f>E373</f>
        <v>Select Facility</v>
      </c>
      <c r="G373" s="52"/>
      <c r="H373" s="175"/>
      <c r="I373" s="52"/>
      <c r="J373" s="52"/>
      <c r="K373" s="52"/>
      <c r="L373" s="52"/>
      <c r="M373" s="52"/>
      <c r="N373" s="52"/>
      <c r="O373" s="52"/>
      <c r="P373" s="245"/>
      <c r="Q373" s="2"/>
      <c r="R373" s="2"/>
      <c r="S373" s="2"/>
      <c r="T373" s="2"/>
    </row>
    <row r="374" spans="1:20" ht="15.75">
      <c r="A374" s="634" t="s">
        <v>70</v>
      </c>
      <c r="B374" s="635"/>
      <c r="C374" s="635"/>
      <c r="D374" s="635"/>
      <c r="E374" s="636"/>
      <c r="F374" s="144"/>
      <c r="G374" s="27"/>
      <c r="H374" s="155"/>
      <c r="I374" s="155"/>
      <c r="J374" s="52"/>
      <c r="K374" s="52"/>
      <c r="L374" s="52"/>
      <c r="M374" s="52"/>
      <c r="N374" s="52"/>
      <c r="O374" s="52"/>
      <c r="P374" s="245"/>
      <c r="Q374" s="2"/>
      <c r="R374" s="2"/>
      <c r="S374" s="2"/>
      <c r="T374" s="2"/>
    </row>
    <row r="375" spans="1:20" ht="15.75">
      <c r="A375" s="309" t="s">
        <v>11</v>
      </c>
      <c r="B375" s="323"/>
      <c r="C375" s="323"/>
      <c r="D375" s="323"/>
      <c r="E375" s="316" t="s">
        <v>393</v>
      </c>
      <c r="F375" s="126"/>
      <c r="G375" s="52"/>
      <c r="H375" s="155"/>
      <c r="I375" s="155"/>
      <c r="J375" s="52"/>
      <c r="K375" s="52"/>
      <c r="L375" s="52"/>
      <c r="M375" s="52"/>
      <c r="N375" s="52"/>
      <c r="O375" s="52"/>
      <c r="P375" s="245"/>
      <c r="Q375" s="2"/>
      <c r="R375" s="2"/>
      <c r="S375" s="2"/>
      <c r="T375" s="2"/>
    </row>
    <row r="376" spans="1:20" ht="28.5" customHeight="1">
      <c r="A376" s="827" t="s">
        <v>417</v>
      </c>
      <c r="B376" s="828"/>
      <c r="C376" s="828"/>
      <c r="D376" s="828"/>
      <c r="E376" s="177" t="s">
        <v>26</v>
      </c>
      <c r="F376" s="247" t="str">
        <f>E376</f>
        <v>[Number]</v>
      </c>
      <c r="G376" s="52"/>
      <c r="H376" s="155"/>
      <c r="I376" s="155"/>
      <c r="J376" s="52"/>
      <c r="K376" s="52"/>
      <c r="L376" s="52"/>
      <c r="M376" s="52"/>
      <c r="N376" s="52"/>
      <c r="O376" s="52"/>
      <c r="P376" s="245"/>
      <c r="Q376" s="2"/>
      <c r="R376" s="2"/>
      <c r="S376" s="2"/>
      <c r="T376" s="2"/>
    </row>
    <row r="377" spans="1:20" ht="6" customHeight="1">
      <c r="A377" s="829"/>
      <c r="B377" s="830"/>
      <c r="C377" s="830"/>
      <c r="D377" s="830"/>
      <c r="E377" s="593"/>
      <c r="F377" s="247"/>
      <c r="G377" s="52"/>
      <c r="H377" s="155"/>
      <c r="I377" s="155"/>
      <c r="J377" s="52"/>
      <c r="K377" s="52"/>
      <c r="L377" s="52"/>
      <c r="M377" s="52"/>
      <c r="N377" s="52"/>
      <c r="O377" s="52"/>
      <c r="P377" s="245"/>
      <c r="Q377" s="2"/>
      <c r="R377" s="2"/>
      <c r="S377" s="2"/>
      <c r="T377" s="2"/>
    </row>
    <row r="378" spans="1:20" ht="15">
      <c r="A378" s="594"/>
      <c r="B378" s="248"/>
      <c r="C378" s="354"/>
      <c r="D378" s="248"/>
      <c r="E378" s="595"/>
      <c r="F378" s="247"/>
      <c r="G378" s="52"/>
      <c r="H378" s="175"/>
      <c r="I378" s="52"/>
      <c r="J378" s="52"/>
      <c r="K378" s="52"/>
      <c r="L378" s="52"/>
      <c r="M378" s="52"/>
      <c r="N378" s="52"/>
      <c r="O378" s="52"/>
      <c r="P378" s="245"/>
      <c r="Q378" s="2"/>
      <c r="R378" s="2"/>
      <c r="S378" s="2"/>
      <c r="T378" s="2"/>
    </row>
    <row r="379" spans="1:20" ht="15.75">
      <c r="A379" s="596" t="s">
        <v>9</v>
      </c>
      <c r="B379" s="248"/>
      <c r="C379" s="354"/>
      <c r="D379" s="248"/>
      <c r="E379" s="597" t="str">
        <f>FacilityName</f>
        <v>Select Facility</v>
      </c>
      <c r="F379" s="247" t="str">
        <f>E379</f>
        <v>Select Facility</v>
      </c>
      <c r="G379" s="52"/>
      <c r="H379" s="175"/>
      <c r="I379" s="52"/>
      <c r="J379" s="52"/>
      <c r="K379" s="52"/>
      <c r="L379" s="52"/>
      <c r="M379" s="52"/>
      <c r="N379" s="52"/>
      <c r="O379" s="52"/>
      <c r="P379" s="245"/>
      <c r="Q379" s="2"/>
      <c r="R379" s="2"/>
      <c r="S379" s="2"/>
      <c r="T379" s="2"/>
    </row>
    <row r="380" spans="1:20" ht="15.75">
      <c r="A380" s="634" t="s">
        <v>71</v>
      </c>
      <c r="B380" s="635"/>
      <c r="C380" s="635"/>
      <c r="D380" s="635"/>
      <c r="E380" s="636"/>
      <c r="F380" s="144"/>
      <c r="G380" s="27"/>
      <c r="H380" s="155"/>
      <c r="I380" s="155"/>
      <c r="J380" s="52"/>
      <c r="K380" s="52"/>
      <c r="L380" s="52"/>
      <c r="M380" s="52"/>
      <c r="N380" s="52"/>
      <c r="O380" s="52"/>
      <c r="P380" s="245"/>
      <c r="Q380" s="2"/>
      <c r="R380" s="2"/>
      <c r="S380" s="2"/>
      <c r="T380" s="2"/>
    </row>
    <row r="381" spans="1:20" ht="15.75">
      <c r="A381" s="76" t="s">
        <v>11</v>
      </c>
      <c r="B381" s="321"/>
      <c r="C381" s="322"/>
      <c r="D381" s="321"/>
      <c r="E381" s="485"/>
      <c r="F381" s="126"/>
      <c r="G381" s="52"/>
      <c r="H381" s="155"/>
      <c r="I381" s="155"/>
      <c r="J381" s="52"/>
      <c r="K381" s="52"/>
      <c r="L381" s="52"/>
      <c r="M381" s="52"/>
      <c r="N381" s="52"/>
      <c r="O381" s="52"/>
      <c r="P381" s="245"/>
      <c r="Q381" s="2"/>
      <c r="R381" s="2"/>
      <c r="S381" s="2"/>
      <c r="T381" s="2"/>
    </row>
    <row r="382" spans="1:20" ht="28.5" customHeight="1">
      <c r="A382" s="816" t="s">
        <v>424</v>
      </c>
      <c r="B382" s="817"/>
      <c r="C382" s="817"/>
      <c r="D382" s="817"/>
      <c r="E382" s="818"/>
      <c r="F382" s="68"/>
      <c r="G382" s="163"/>
      <c r="H382" s="155"/>
      <c r="I382" s="155"/>
      <c r="J382" s="52"/>
      <c r="K382" s="52"/>
      <c r="L382" s="52"/>
      <c r="M382" s="52"/>
      <c r="N382" s="52"/>
      <c r="O382" s="52"/>
      <c r="P382" s="245"/>
      <c r="Q382" s="2"/>
      <c r="R382" s="2"/>
      <c r="S382" s="2"/>
      <c r="T382" s="2"/>
    </row>
    <row r="383" spans="1:20" ht="15" customHeight="1">
      <c r="A383" s="769" t="s">
        <v>410</v>
      </c>
      <c r="B383" s="770"/>
      <c r="C383" s="770"/>
      <c r="D383" s="770"/>
      <c r="E383" s="771"/>
      <c r="F383" s="68"/>
      <c r="G383" s="163"/>
      <c r="H383" s="155"/>
      <c r="I383" s="155"/>
      <c r="J383" s="52"/>
      <c r="K383" s="52"/>
      <c r="L383" s="52"/>
      <c r="M383" s="52"/>
      <c r="N383" s="52"/>
      <c r="O383" s="52"/>
      <c r="P383" s="245"/>
      <c r="Q383" s="2"/>
      <c r="R383" s="2"/>
      <c r="S383" s="2"/>
      <c r="T383" s="2"/>
    </row>
    <row r="384" spans="1:20" ht="15" customHeight="1">
      <c r="A384" s="769"/>
      <c r="B384" s="770"/>
      <c r="C384" s="770"/>
      <c r="D384" s="770"/>
      <c r="E384" s="771"/>
      <c r="F384" s="247"/>
      <c r="G384" s="52"/>
      <c r="H384" s="155"/>
      <c r="I384" s="155"/>
      <c r="J384" s="52"/>
      <c r="K384" s="52"/>
      <c r="L384" s="52"/>
      <c r="M384" s="52"/>
      <c r="N384" s="52"/>
      <c r="O384" s="52"/>
      <c r="P384" s="245"/>
      <c r="Q384" s="2"/>
      <c r="R384" s="2"/>
      <c r="S384" s="2"/>
      <c r="T384" s="2"/>
    </row>
    <row r="385" spans="1:20" ht="65.25" customHeight="1">
      <c r="A385" s="14" t="s">
        <v>60</v>
      </c>
      <c r="B385" s="80" t="s">
        <v>405</v>
      </c>
      <c r="C385" s="80" t="s">
        <v>406</v>
      </c>
      <c r="D385" s="45" t="s">
        <v>389</v>
      </c>
      <c r="E385" s="598"/>
      <c r="F385" s="340"/>
      <c r="G385" s="340"/>
      <c r="H385" s="341"/>
      <c r="I385" s="155"/>
      <c r="J385" s="52"/>
      <c r="K385" s="52"/>
      <c r="L385" s="52"/>
      <c r="M385" s="52"/>
      <c r="N385" s="52"/>
      <c r="O385" s="52"/>
      <c r="P385" s="245"/>
      <c r="Q385" s="2"/>
      <c r="R385" s="2"/>
      <c r="S385" s="2"/>
      <c r="T385" s="2"/>
    </row>
    <row r="386" spans="1:20" ht="15.75">
      <c r="A386" s="327" t="s">
        <v>61</v>
      </c>
      <c r="B386" s="255">
        <v>2017</v>
      </c>
      <c r="C386" s="81" t="s">
        <v>86</v>
      </c>
      <c r="D386" s="255" t="e">
        <f>B386-C386</f>
        <v>#VALUE!</v>
      </c>
      <c r="E386" s="507"/>
      <c r="F386" s="339" t="e">
        <f>D386</f>
        <v>#VALUE!</v>
      </c>
      <c r="G386" s="339"/>
      <c r="I386" s="155"/>
      <c r="J386" s="52"/>
      <c r="K386" s="52"/>
      <c r="L386" s="52"/>
      <c r="M386" s="52"/>
      <c r="N386" s="52"/>
      <c r="O386" s="52"/>
      <c r="P386" s="245"/>
      <c r="Q386" s="2"/>
      <c r="R386" s="2"/>
      <c r="S386" s="2"/>
      <c r="T386" s="2"/>
    </row>
    <row r="387" spans="1:20" ht="15.75">
      <c r="A387" s="327" t="s">
        <v>62</v>
      </c>
      <c r="B387" s="255">
        <v>2017</v>
      </c>
      <c r="C387" s="81" t="s">
        <v>86</v>
      </c>
      <c r="D387" s="255" t="e">
        <f>B387-C387</f>
        <v>#VALUE!</v>
      </c>
      <c r="E387" s="507"/>
      <c r="F387" s="339" t="e">
        <f>D387</f>
        <v>#VALUE!</v>
      </c>
      <c r="G387" s="339"/>
      <c r="I387" s="155"/>
      <c r="J387" s="52"/>
      <c r="K387" s="52"/>
      <c r="L387" s="52"/>
      <c r="M387" s="52"/>
      <c r="N387" s="52"/>
      <c r="O387" s="52"/>
      <c r="P387" s="245"/>
      <c r="Q387" s="2"/>
      <c r="R387" s="2"/>
      <c r="S387" s="2"/>
      <c r="T387" s="2"/>
    </row>
    <row r="388" spans="1:20" ht="15.75">
      <c r="A388" s="327" t="s">
        <v>63</v>
      </c>
      <c r="B388" s="255">
        <v>2017</v>
      </c>
      <c r="C388" s="81" t="s">
        <v>86</v>
      </c>
      <c r="D388" s="255" t="e">
        <f>B388-C388</f>
        <v>#VALUE!</v>
      </c>
      <c r="E388" s="507"/>
      <c r="F388" s="339" t="e">
        <f>D388</f>
        <v>#VALUE!</v>
      </c>
      <c r="G388" s="339"/>
      <c r="I388" s="155"/>
      <c r="J388" s="52"/>
      <c r="K388" s="52"/>
      <c r="L388" s="52"/>
      <c r="M388" s="52"/>
      <c r="N388" s="52"/>
      <c r="O388" s="52"/>
      <c r="P388" s="245"/>
      <c r="Q388" s="2"/>
      <c r="R388" s="2"/>
      <c r="S388" s="2"/>
      <c r="T388" s="2"/>
    </row>
    <row r="389" spans="1:20" ht="15">
      <c r="A389" s="594"/>
      <c r="B389" s="248"/>
      <c r="C389" s="354"/>
      <c r="D389" s="248"/>
      <c r="E389" s="595"/>
      <c r="F389" s="247"/>
      <c r="G389" s="52"/>
      <c r="H389" s="175"/>
      <c r="I389" s="52"/>
      <c r="J389" s="52"/>
      <c r="K389" s="52"/>
      <c r="L389" s="52"/>
      <c r="M389" s="52"/>
      <c r="N389" s="52"/>
      <c r="O389" s="52"/>
      <c r="P389" s="245"/>
      <c r="Q389" s="2"/>
      <c r="R389" s="2"/>
      <c r="S389" s="2"/>
      <c r="T389" s="2"/>
    </row>
    <row r="390" spans="1:20" ht="15.75">
      <c r="A390" s="596" t="s">
        <v>9</v>
      </c>
      <c r="B390" s="248"/>
      <c r="C390" s="354"/>
      <c r="D390" s="248"/>
      <c r="E390" s="597" t="str">
        <f>FacilityName</f>
        <v>Select Facility</v>
      </c>
      <c r="F390" s="247" t="str">
        <f>E390</f>
        <v>Select Facility</v>
      </c>
      <c r="G390" s="52"/>
      <c r="H390" s="175"/>
      <c r="I390" s="52"/>
      <c r="J390" s="52"/>
      <c r="K390" s="52"/>
      <c r="L390" s="52"/>
      <c r="M390" s="52"/>
      <c r="N390" s="52"/>
      <c r="O390" s="52"/>
      <c r="P390" s="245"/>
      <c r="Q390" s="2"/>
      <c r="R390" s="2"/>
      <c r="S390" s="2"/>
      <c r="T390" s="2"/>
    </row>
    <row r="391" spans="1:20" ht="15.75">
      <c r="A391" s="634" t="s">
        <v>72</v>
      </c>
      <c r="B391" s="635"/>
      <c r="C391" s="635"/>
      <c r="D391" s="635"/>
      <c r="E391" s="636"/>
      <c r="F391" s="144"/>
      <c r="G391" s="27"/>
      <c r="H391" s="155"/>
      <c r="I391" s="155"/>
      <c r="J391" s="52"/>
      <c r="K391" s="52"/>
      <c r="L391" s="52"/>
      <c r="M391" s="52"/>
      <c r="N391" s="52"/>
      <c r="O391" s="52"/>
      <c r="P391" s="245"/>
      <c r="Q391" s="2"/>
      <c r="R391" s="2"/>
      <c r="S391" s="2"/>
      <c r="T391" s="2"/>
    </row>
    <row r="392" spans="1:20" ht="15.75">
      <c r="A392" s="309" t="s">
        <v>11</v>
      </c>
      <c r="B392" s="315"/>
      <c r="C392" s="315"/>
      <c r="D392" s="315"/>
      <c r="E392" s="316" t="s">
        <v>393</v>
      </c>
      <c r="F392" s="126"/>
      <c r="G392" s="52"/>
      <c r="H392" s="155"/>
      <c r="I392" s="155"/>
      <c r="J392" s="52"/>
      <c r="K392" s="52"/>
      <c r="L392" s="52"/>
      <c r="M392" s="52"/>
      <c r="N392" s="52"/>
      <c r="O392" s="52"/>
      <c r="P392" s="245"/>
      <c r="Q392" s="2"/>
      <c r="R392" s="2"/>
      <c r="S392" s="2"/>
      <c r="T392" s="2"/>
    </row>
    <row r="393" spans="1:20" ht="30.75" customHeight="1">
      <c r="A393" s="641" t="s">
        <v>411</v>
      </c>
      <c r="B393" s="642"/>
      <c r="C393" s="642"/>
      <c r="D393" s="643"/>
      <c r="E393" s="343" t="s">
        <v>26</v>
      </c>
      <c r="F393" s="247" t="str">
        <f>E393</f>
        <v>[Number]</v>
      </c>
      <c r="G393" s="52"/>
      <c r="H393" s="155"/>
      <c r="I393" s="155"/>
      <c r="J393" s="52"/>
      <c r="K393" s="52"/>
      <c r="L393" s="52"/>
      <c r="M393" s="52"/>
      <c r="N393" s="52"/>
      <c r="O393" s="52"/>
      <c r="P393" s="245"/>
      <c r="Q393" s="2"/>
      <c r="R393" s="2"/>
      <c r="S393" s="2"/>
      <c r="T393" s="2"/>
    </row>
    <row r="394" spans="1:20" ht="31.5" customHeight="1">
      <c r="A394" s="641" t="s">
        <v>458</v>
      </c>
      <c r="B394" s="642"/>
      <c r="C394" s="642"/>
      <c r="D394" s="643"/>
      <c r="E394" s="215" t="s">
        <v>26</v>
      </c>
      <c r="F394" s="247" t="str">
        <f>E394</f>
        <v>[Number]</v>
      </c>
      <c r="G394" s="52"/>
      <c r="H394" s="155"/>
      <c r="I394" s="155"/>
      <c r="J394" s="52"/>
      <c r="K394" s="52"/>
      <c r="L394" s="52"/>
      <c r="M394" s="52"/>
      <c r="N394" s="52"/>
      <c r="O394" s="52"/>
      <c r="P394" s="245"/>
      <c r="Q394" s="2"/>
      <c r="R394" s="2"/>
      <c r="S394" s="2"/>
      <c r="T394" s="2"/>
    </row>
    <row r="395" spans="1:20" ht="14.25" customHeight="1">
      <c r="A395" s="65"/>
      <c r="B395" s="263"/>
      <c r="C395" s="264"/>
      <c r="D395" s="265"/>
      <c r="E395" s="599"/>
      <c r="F395" s="266"/>
      <c r="G395" s="52"/>
      <c r="H395" s="155"/>
      <c r="I395" s="155"/>
      <c r="J395" s="52"/>
      <c r="K395" s="52"/>
      <c r="L395" s="52"/>
      <c r="M395" s="52"/>
      <c r="N395" s="52"/>
      <c r="O395" s="52"/>
      <c r="P395" s="245"/>
      <c r="Q395" s="2"/>
      <c r="R395" s="2"/>
      <c r="S395" s="2"/>
      <c r="T395" s="2"/>
    </row>
    <row r="396" spans="1:20" ht="30">
      <c r="A396" s="596" t="s">
        <v>9</v>
      </c>
      <c r="B396" s="267"/>
      <c r="C396" s="268"/>
      <c r="D396" s="269"/>
      <c r="E396" s="597" t="str">
        <f>FacilityName</f>
        <v>Select Facility</v>
      </c>
      <c r="F396" s="270" t="str">
        <f>E396</f>
        <v>Select Facility</v>
      </c>
      <c r="G396" s="52"/>
      <c r="H396" s="175"/>
      <c r="I396" s="52"/>
      <c r="J396" s="52"/>
      <c r="K396" s="52"/>
      <c r="L396" s="52"/>
      <c r="M396" s="52"/>
      <c r="N396" s="52"/>
      <c r="O396" s="52"/>
      <c r="P396" s="245"/>
      <c r="Q396" s="2"/>
      <c r="R396" s="2"/>
      <c r="S396" s="2"/>
      <c r="T396" s="2"/>
    </row>
    <row r="397" spans="1:20" ht="15.75">
      <c r="A397" s="634" t="s">
        <v>73</v>
      </c>
      <c r="B397" s="635"/>
      <c r="C397" s="635"/>
      <c r="D397" s="635"/>
      <c r="E397" s="636"/>
      <c r="F397" s="144"/>
      <c r="G397" s="27"/>
      <c r="H397" s="155"/>
      <c r="I397" s="155"/>
      <c r="J397" s="52"/>
      <c r="K397" s="52"/>
      <c r="L397" s="52"/>
      <c r="M397" s="52"/>
      <c r="N397" s="52"/>
      <c r="O397" s="52"/>
      <c r="P397" s="245"/>
      <c r="Q397" s="2"/>
      <c r="R397" s="2"/>
      <c r="S397" s="2"/>
      <c r="T397" s="2"/>
    </row>
    <row r="398" spans="1:20" ht="15.75">
      <c r="A398" s="309" t="s">
        <v>11</v>
      </c>
      <c r="B398" s="323"/>
      <c r="C398" s="323"/>
      <c r="D398" s="323"/>
      <c r="E398" s="316" t="s">
        <v>393</v>
      </c>
      <c r="F398" s="126"/>
      <c r="G398" s="52"/>
      <c r="H398" s="155"/>
      <c r="I398" s="155"/>
      <c r="J398" s="52"/>
      <c r="K398" s="52"/>
      <c r="L398" s="52"/>
      <c r="M398" s="52"/>
      <c r="N398" s="52"/>
      <c r="O398" s="52"/>
      <c r="P398" s="245"/>
      <c r="Q398" s="2"/>
      <c r="R398" s="2"/>
      <c r="S398" s="2"/>
      <c r="T398" s="2"/>
    </row>
    <row r="399" spans="1:20" ht="15.75" customHeight="1">
      <c r="A399" s="641" t="s">
        <v>365</v>
      </c>
      <c r="B399" s="642"/>
      <c r="C399" s="642"/>
      <c r="D399" s="643"/>
      <c r="E399" s="477" t="s">
        <v>26</v>
      </c>
      <c r="F399" s="342" t="str">
        <f>E399</f>
        <v>[Number]</v>
      </c>
      <c r="G399" s="164"/>
      <c r="H399" s="155"/>
      <c r="I399" s="155"/>
      <c r="J399" s="52"/>
      <c r="K399" s="52"/>
      <c r="L399" s="52"/>
      <c r="M399" s="52"/>
      <c r="N399" s="52"/>
      <c r="O399" s="52"/>
      <c r="P399" s="245"/>
      <c r="Q399" s="2"/>
      <c r="R399" s="2"/>
      <c r="S399" s="2"/>
      <c r="T399" s="2"/>
    </row>
    <row r="400" spans="1:20" ht="14.25" customHeight="1">
      <c r="A400" s="641" t="s">
        <v>381</v>
      </c>
      <c r="B400" s="642"/>
      <c r="C400" s="642"/>
      <c r="D400" s="643"/>
      <c r="E400" s="475" t="s">
        <v>26</v>
      </c>
      <c r="F400" s="342" t="str">
        <f>E400</f>
        <v>[Number]</v>
      </c>
      <c r="G400" s="198"/>
      <c r="H400" s="155"/>
      <c r="I400" s="155"/>
      <c r="J400" s="52"/>
      <c r="K400" s="52"/>
      <c r="L400" s="52"/>
      <c r="M400" s="52"/>
      <c r="N400" s="52"/>
      <c r="O400" s="52"/>
      <c r="P400" s="245"/>
      <c r="Q400" s="2"/>
      <c r="R400" s="2"/>
      <c r="S400" s="2"/>
      <c r="T400" s="2"/>
    </row>
    <row r="401" spans="1:20" ht="16.5" customHeight="1">
      <c r="A401" s="641" t="s">
        <v>368</v>
      </c>
      <c r="B401" s="642"/>
      <c r="C401" s="642"/>
      <c r="D401" s="643"/>
      <c r="E401" s="475" t="s">
        <v>26</v>
      </c>
      <c r="F401" s="342" t="str">
        <f>E401</f>
        <v>[Number]</v>
      </c>
      <c r="G401" s="198"/>
      <c r="H401" s="155"/>
      <c r="I401" s="155"/>
      <c r="J401" s="52"/>
      <c r="K401" s="52"/>
      <c r="L401" s="52"/>
      <c r="M401" s="52"/>
      <c r="N401" s="52"/>
      <c r="O401" s="52"/>
      <c r="P401" s="245"/>
      <c r="Q401" s="2"/>
      <c r="R401" s="2"/>
      <c r="S401" s="2"/>
      <c r="T401" s="2"/>
    </row>
    <row r="402" spans="1:20" ht="15">
      <c r="A402" s="252"/>
      <c r="B402" s="254"/>
      <c r="C402" s="253"/>
      <c r="D402" s="271"/>
      <c r="E402" s="600"/>
      <c r="F402" s="247"/>
      <c r="G402" s="52"/>
      <c r="H402" s="155"/>
      <c r="I402" s="155"/>
      <c r="J402" s="52"/>
      <c r="K402" s="52"/>
      <c r="L402" s="52"/>
      <c r="M402" s="52"/>
      <c r="N402" s="52"/>
      <c r="O402" s="52"/>
      <c r="P402" s="245"/>
      <c r="Q402" s="2"/>
      <c r="R402" s="2"/>
      <c r="S402" s="2"/>
      <c r="T402" s="2"/>
    </row>
    <row r="403" spans="1:20" ht="15">
      <c r="A403" s="594"/>
      <c r="B403" s="248"/>
      <c r="C403" s="354"/>
      <c r="D403" s="248"/>
      <c r="E403" s="595"/>
      <c r="F403" s="247"/>
      <c r="G403" s="52"/>
      <c r="H403" s="175"/>
      <c r="I403" s="52"/>
      <c r="J403" s="52"/>
      <c r="K403" s="52"/>
      <c r="L403" s="52"/>
      <c r="M403" s="52"/>
      <c r="N403" s="52"/>
      <c r="O403" s="52"/>
      <c r="P403" s="245"/>
      <c r="Q403" s="2"/>
      <c r="R403" s="2"/>
      <c r="S403" s="2"/>
      <c r="T403" s="2"/>
    </row>
    <row r="404" spans="1:20" ht="15.75">
      <c r="A404" s="596" t="s">
        <v>9</v>
      </c>
      <c r="B404" s="248"/>
      <c r="C404" s="354"/>
      <c r="D404" s="248"/>
      <c r="E404" s="597" t="str">
        <f>FacilityName</f>
        <v>Select Facility</v>
      </c>
      <c r="F404" s="247" t="str">
        <f>E404</f>
        <v>Select Facility</v>
      </c>
      <c r="G404" s="52"/>
      <c r="H404" s="175"/>
      <c r="I404" s="52"/>
      <c r="J404" s="52"/>
      <c r="K404" s="52"/>
      <c r="L404" s="52"/>
      <c r="M404" s="52"/>
      <c r="N404" s="52"/>
      <c r="O404" s="52"/>
      <c r="P404" s="245"/>
      <c r="Q404" s="2"/>
      <c r="R404" s="2"/>
      <c r="S404" s="2"/>
      <c r="T404" s="2"/>
    </row>
    <row r="405" spans="1:20" ht="15.75">
      <c r="A405" s="634" t="s">
        <v>74</v>
      </c>
      <c r="B405" s="635"/>
      <c r="C405" s="635"/>
      <c r="D405" s="635"/>
      <c r="E405" s="636"/>
      <c r="F405" s="144"/>
      <c r="G405" s="27"/>
      <c r="H405" s="155"/>
      <c r="I405" s="155"/>
      <c r="J405" s="52"/>
      <c r="K405" s="52"/>
      <c r="L405" s="52"/>
      <c r="M405" s="52"/>
      <c r="N405" s="52"/>
      <c r="O405" s="52"/>
      <c r="P405" s="245"/>
      <c r="Q405" s="2"/>
      <c r="R405" s="2"/>
      <c r="S405" s="2"/>
      <c r="T405" s="2"/>
    </row>
    <row r="406" spans="1:20" ht="15.75">
      <c r="A406" s="309" t="s">
        <v>11</v>
      </c>
      <c r="B406" s="347"/>
      <c r="C406" s="348"/>
      <c r="D406" s="349"/>
      <c r="E406" s="350"/>
      <c r="F406" s="126"/>
      <c r="G406" s="52"/>
      <c r="H406" s="155"/>
      <c r="I406" s="155"/>
      <c r="J406" s="52"/>
      <c r="K406" s="52"/>
      <c r="L406" s="52"/>
      <c r="M406" s="52"/>
      <c r="N406" s="52"/>
      <c r="O406" s="52"/>
      <c r="P406" s="245"/>
      <c r="Q406" s="2"/>
      <c r="R406" s="2"/>
      <c r="S406" s="2"/>
      <c r="T406" s="2"/>
    </row>
    <row r="407" spans="1:20" ht="15.75">
      <c r="A407" s="43"/>
      <c r="B407" s="44"/>
      <c r="C407" s="272"/>
      <c r="D407" s="262"/>
      <c r="E407" s="502"/>
      <c r="F407" s="135"/>
      <c r="G407" s="52"/>
      <c r="H407" s="155"/>
      <c r="I407" s="155"/>
      <c r="J407" s="52"/>
      <c r="K407" s="52"/>
      <c r="L407" s="52"/>
      <c r="M407" s="52"/>
      <c r="N407" s="52"/>
      <c r="O407" s="52"/>
      <c r="P407" s="245"/>
      <c r="Q407" s="2"/>
      <c r="R407" s="2"/>
      <c r="S407" s="2"/>
      <c r="T407" s="2"/>
    </row>
    <row r="408" spans="1:20" ht="17.25" customHeight="1">
      <c r="A408" s="641" t="s">
        <v>383</v>
      </c>
      <c r="B408" s="642"/>
      <c r="C408" s="642"/>
      <c r="D408" s="643"/>
      <c r="E408" s="474" t="s">
        <v>26</v>
      </c>
      <c r="F408" s="351" t="str">
        <f>E408</f>
        <v>[Number]</v>
      </c>
      <c r="G408" s="201"/>
      <c r="H408" s="155"/>
      <c r="I408" s="155"/>
      <c r="J408" s="52"/>
      <c r="K408" s="52"/>
      <c r="L408" s="52"/>
      <c r="M408" s="52"/>
      <c r="N408" s="52"/>
      <c r="O408" s="52"/>
      <c r="P408" s="245"/>
      <c r="Q408" s="2"/>
      <c r="R408" s="2"/>
      <c r="S408" s="2"/>
      <c r="T408" s="2"/>
    </row>
    <row r="409" spans="1:20" ht="33" customHeight="1">
      <c r="A409" s="783" t="s">
        <v>407</v>
      </c>
      <c r="B409" s="784"/>
      <c r="C409" s="784"/>
      <c r="D409" s="784"/>
      <c r="E409" s="785"/>
      <c r="F409" s="373"/>
      <c r="G409" s="163"/>
      <c r="H409" s="155"/>
      <c r="I409" s="155"/>
      <c r="J409" s="52"/>
      <c r="K409" s="52"/>
      <c r="L409" s="52"/>
      <c r="M409" s="52"/>
      <c r="N409" s="52"/>
      <c r="O409" s="52"/>
      <c r="P409" s="245"/>
      <c r="Q409" s="2"/>
      <c r="R409" s="2"/>
      <c r="S409" s="2"/>
      <c r="T409" s="2"/>
    </row>
    <row r="410" spans="1:20" ht="33" customHeight="1">
      <c r="A410" s="819" t="s">
        <v>384</v>
      </c>
      <c r="B410" s="820"/>
      <c r="C410" s="820"/>
      <c r="D410" s="820"/>
      <c r="E410" s="821"/>
      <c r="F410" s="373"/>
      <c r="G410" s="163"/>
      <c r="H410" s="155"/>
      <c r="I410" s="155"/>
      <c r="J410" s="52"/>
      <c r="K410" s="52"/>
      <c r="L410" s="52"/>
      <c r="M410" s="52"/>
      <c r="N410" s="52"/>
      <c r="O410" s="52"/>
      <c r="P410" s="245"/>
      <c r="Q410" s="2"/>
      <c r="R410" s="2"/>
      <c r="S410" s="2"/>
      <c r="T410" s="2"/>
    </row>
    <row r="411" spans="1:20" ht="15">
      <c r="A411" s="202" t="s">
        <v>43</v>
      </c>
      <c r="B411" s="479" t="s">
        <v>47</v>
      </c>
      <c r="C411" s="273"/>
      <c r="D411" s="273"/>
      <c r="E411" s="503"/>
      <c r="F411" s="352" t="str">
        <f>A411</f>
        <v>[Names]</v>
      </c>
      <c r="G411" s="352" t="str">
        <f>B411</f>
        <v>[Grade]</v>
      </c>
      <c r="H411" s="155"/>
      <c r="I411" s="155"/>
      <c r="J411" s="52"/>
      <c r="K411" s="52"/>
      <c r="L411" s="52"/>
      <c r="M411" s="52"/>
      <c r="N411" s="52"/>
      <c r="O411" s="52"/>
      <c r="P411" s="245"/>
      <c r="Q411" s="2"/>
      <c r="R411" s="2"/>
      <c r="S411" s="2"/>
      <c r="T411" s="2"/>
    </row>
    <row r="412" spans="1:20" ht="16.5" customHeight="1">
      <c r="A412" s="203" t="s">
        <v>43</v>
      </c>
      <c r="B412" s="473" t="s">
        <v>47</v>
      </c>
      <c r="C412" s="273"/>
      <c r="D412" s="95" t="s">
        <v>340</v>
      </c>
      <c r="E412" s="504"/>
      <c r="F412" s="352" t="str">
        <f aca="true" t="shared" si="9" ref="F412:G416">A412</f>
        <v>[Names]</v>
      </c>
      <c r="G412" s="352" t="str">
        <f t="shared" si="9"/>
        <v>[Grade]</v>
      </c>
      <c r="H412" s="155"/>
      <c r="I412" s="155"/>
      <c r="J412" s="52"/>
      <c r="K412" s="52"/>
      <c r="L412" s="52"/>
      <c r="M412" s="52"/>
      <c r="N412" s="52"/>
      <c r="O412" s="52"/>
      <c r="P412" s="245"/>
      <c r="Q412" s="2"/>
      <c r="R412" s="2"/>
      <c r="S412" s="2"/>
      <c r="T412" s="2"/>
    </row>
    <row r="413" spans="1:20" ht="15">
      <c r="A413" s="203" t="s">
        <v>43</v>
      </c>
      <c r="B413" s="473" t="s">
        <v>47</v>
      </c>
      <c r="C413" s="273"/>
      <c r="D413" s="71" t="str">
        <f>$B$11</f>
        <v>-</v>
      </c>
      <c r="E413" s="505" t="str">
        <f>$C$11</f>
        <v>-</v>
      </c>
      <c r="F413" s="352" t="str">
        <f t="shared" si="9"/>
        <v>[Names]</v>
      </c>
      <c r="G413" s="352" t="str">
        <f t="shared" si="9"/>
        <v>[Grade]</v>
      </c>
      <c r="H413" s="155"/>
      <c r="I413" s="155"/>
      <c r="J413" s="52"/>
      <c r="K413" s="52"/>
      <c r="L413" s="52"/>
      <c r="M413" s="52"/>
      <c r="N413" s="52"/>
      <c r="O413" s="52"/>
      <c r="P413" s="245"/>
      <c r="Q413" s="2"/>
      <c r="R413" s="2"/>
      <c r="S413" s="2"/>
      <c r="T413" s="2"/>
    </row>
    <row r="414" spans="1:20" ht="15.75">
      <c r="A414" s="203" t="s">
        <v>43</v>
      </c>
      <c r="B414" s="473" t="s">
        <v>47</v>
      </c>
      <c r="C414" s="273"/>
      <c r="D414" s="72" t="str">
        <f>$D$11</f>
        <v>-</v>
      </c>
      <c r="E414" s="506" t="str">
        <f>$E$11</f>
        <v>-</v>
      </c>
      <c r="F414" s="352" t="str">
        <f t="shared" si="9"/>
        <v>[Names]</v>
      </c>
      <c r="G414" s="352" t="str">
        <f t="shared" si="9"/>
        <v>[Grade]</v>
      </c>
      <c r="H414" s="155"/>
      <c r="I414" s="155"/>
      <c r="J414" s="52"/>
      <c r="K414" s="52"/>
      <c r="L414" s="52"/>
      <c r="M414" s="52"/>
      <c r="N414" s="52"/>
      <c r="O414" s="52"/>
      <c r="P414" s="245"/>
      <c r="Q414" s="2"/>
      <c r="R414" s="2"/>
      <c r="S414" s="2"/>
      <c r="T414" s="2"/>
    </row>
    <row r="415" spans="1:20" ht="15">
      <c r="A415" s="203" t="s">
        <v>43</v>
      </c>
      <c r="B415" s="473" t="s">
        <v>47</v>
      </c>
      <c r="C415" s="69"/>
      <c r="D415" s="69"/>
      <c r="E415" s="504"/>
      <c r="F415" s="352" t="str">
        <f t="shared" si="9"/>
        <v>[Names]</v>
      </c>
      <c r="G415" s="352" t="str">
        <f t="shared" si="9"/>
        <v>[Grade]</v>
      </c>
      <c r="H415" s="155"/>
      <c r="I415" s="155"/>
      <c r="J415" s="52"/>
      <c r="K415" s="52"/>
      <c r="L415" s="52"/>
      <c r="M415" s="52"/>
      <c r="N415" s="52"/>
      <c r="O415" s="52"/>
      <c r="P415" s="245"/>
      <c r="Q415" s="2"/>
      <c r="R415" s="2"/>
      <c r="S415" s="2"/>
      <c r="T415" s="2"/>
    </row>
    <row r="416" spans="1:20" ht="15">
      <c r="A416" s="203" t="s">
        <v>43</v>
      </c>
      <c r="B416" s="473" t="s">
        <v>47</v>
      </c>
      <c r="C416" s="69"/>
      <c r="D416" s="69"/>
      <c r="E416" s="504"/>
      <c r="F416" s="352" t="str">
        <f t="shared" si="9"/>
        <v>[Names]</v>
      </c>
      <c r="G416" s="352" t="str">
        <f t="shared" si="9"/>
        <v>[Grade]</v>
      </c>
      <c r="H416" s="155"/>
      <c r="I416" s="155"/>
      <c r="J416" s="52"/>
      <c r="K416" s="52"/>
      <c r="L416" s="52"/>
      <c r="M416" s="52"/>
      <c r="N416" s="52"/>
      <c r="O416" s="52"/>
      <c r="P416" s="245"/>
      <c r="Q416" s="2"/>
      <c r="R416" s="2"/>
      <c r="S416" s="2"/>
      <c r="T416" s="2"/>
    </row>
    <row r="417" spans="1:20" ht="15">
      <c r="A417" s="86"/>
      <c r="B417" s="256"/>
      <c r="C417" s="248"/>
      <c r="D417" s="256"/>
      <c r="E417" s="507"/>
      <c r="F417" s="274"/>
      <c r="G417" s="52"/>
      <c r="H417" s="155"/>
      <c r="I417" s="155"/>
      <c r="J417" s="52"/>
      <c r="K417" s="52"/>
      <c r="L417" s="52"/>
      <c r="M417" s="52"/>
      <c r="N417" s="52"/>
      <c r="O417" s="52"/>
      <c r="P417" s="245"/>
      <c r="Q417" s="2"/>
      <c r="R417" s="2"/>
      <c r="S417" s="2"/>
      <c r="T417" s="2"/>
    </row>
    <row r="418" spans="1:20" ht="13.5" customHeight="1">
      <c r="A418" s="685" t="s">
        <v>308</v>
      </c>
      <c r="B418" s="686"/>
      <c r="C418" s="686"/>
      <c r="D418" s="686"/>
      <c r="E418" s="687"/>
      <c r="F418" s="370"/>
      <c r="G418" s="52"/>
      <c r="H418" s="155"/>
      <c r="I418" s="155"/>
      <c r="J418" s="52"/>
      <c r="K418" s="52"/>
      <c r="L418" s="52"/>
      <c r="M418" s="52"/>
      <c r="N418" s="52"/>
      <c r="O418" s="52"/>
      <c r="P418" s="245"/>
      <c r="Q418" s="2"/>
      <c r="R418" s="2"/>
      <c r="S418" s="2"/>
      <c r="T418" s="2"/>
    </row>
    <row r="419" spans="1:20" ht="15">
      <c r="A419" s="84" t="s">
        <v>400</v>
      </c>
      <c r="B419" s="256"/>
      <c r="C419" s="248"/>
      <c r="D419" s="256"/>
      <c r="E419" s="507"/>
      <c r="F419" s="274"/>
      <c r="G419" s="52"/>
      <c r="H419" s="155"/>
      <c r="I419" s="155"/>
      <c r="J419" s="52"/>
      <c r="K419" s="52"/>
      <c r="L419" s="52"/>
      <c r="M419" s="52"/>
      <c r="N419" s="52"/>
      <c r="O419" s="52"/>
      <c r="P419" s="245"/>
      <c r="Q419" s="2"/>
      <c r="R419" s="2"/>
      <c r="S419" s="2"/>
      <c r="T419" s="2"/>
    </row>
    <row r="420" spans="1:20" ht="15" customHeight="1">
      <c r="A420" s="86" t="s">
        <v>37</v>
      </c>
      <c r="B420" s="637" t="s">
        <v>43</v>
      </c>
      <c r="C420" s="637"/>
      <c r="D420" s="638"/>
      <c r="E420" s="639"/>
      <c r="F420" s="353" t="str">
        <f aca="true" t="shared" si="10" ref="F420:F425">B420</f>
        <v>[Names]</v>
      </c>
      <c r="G420" s="52"/>
      <c r="H420" s="155"/>
      <c r="I420" s="155"/>
      <c r="J420" s="52"/>
      <c r="K420" s="52"/>
      <c r="L420" s="52"/>
      <c r="M420" s="52"/>
      <c r="N420" s="52"/>
      <c r="O420" s="52"/>
      <c r="P420" s="245"/>
      <c r="Q420" s="2"/>
      <c r="R420" s="2"/>
      <c r="S420" s="2"/>
      <c r="T420" s="2"/>
    </row>
    <row r="421" spans="1:20" ht="15" customHeight="1">
      <c r="A421" s="86" t="s">
        <v>38</v>
      </c>
      <c r="B421" s="640" t="s">
        <v>43</v>
      </c>
      <c r="C421" s="640"/>
      <c r="D421" s="638"/>
      <c r="E421" s="639"/>
      <c r="F421" s="353" t="str">
        <f t="shared" si="10"/>
        <v>[Names]</v>
      </c>
      <c r="G421" s="52"/>
      <c r="H421" s="155"/>
      <c r="I421" s="155"/>
      <c r="J421" s="52"/>
      <c r="K421" s="52"/>
      <c r="L421" s="52"/>
      <c r="M421" s="52"/>
      <c r="N421" s="52"/>
      <c r="O421" s="52"/>
      <c r="P421" s="245"/>
      <c r="Q421" s="2"/>
      <c r="R421" s="2"/>
      <c r="S421" s="2"/>
      <c r="T421" s="2"/>
    </row>
    <row r="422" spans="1:20" ht="15" customHeight="1">
      <c r="A422" s="86" t="s">
        <v>413</v>
      </c>
      <c r="B422" s="640" t="s">
        <v>43</v>
      </c>
      <c r="C422" s="640"/>
      <c r="D422" s="638"/>
      <c r="E422" s="639"/>
      <c r="F422" s="353" t="str">
        <f t="shared" si="10"/>
        <v>[Names]</v>
      </c>
      <c r="G422" s="52"/>
      <c r="H422" s="155"/>
      <c r="I422" s="155"/>
      <c r="J422" s="52"/>
      <c r="K422" s="52"/>
      <c r="L422" s="52"/>
      <c r="M422" s="52"/>
      <c r="N422" s="52"/>
      <c r="O422" s="52"/>
      <c r="P422" s="245"/>
      <c r="Q422" s="2"/>
      <c r="R422" s="2"/>
      <c r="S422" s="2"/>
      <c r="T422" s="2"/>
    </row>
    <row r="423" spans="1:20" ht="15" customHeight="1">
      <c r="A423" s="86" t="s">
        <v>414</v>
      </c>
      <c r="B423" s="640" t="s">
        <v>43</v>
      </c>
      <c r="C423" s="640"/>
      <c r="D423" s="638"/>
      <c r="E423" s="639"/>
      <c r="F423" s="353" t="str">
        <f t="shared" si="10"/>
        <v>[Names]</v>
      </c>
      <c r="G423" s="52"/>
      <c r="H423" s="155"/>
      <c r="I423" s="155"/>
      <c r="J423" s="52"/>
      <c r="K423" s="52"/>
      <c r="L423" s="52"/>
      <c r="M423" s="52"/>
      <c r="N423" s="52"/>
      <c r="O423" s="52"/>
      <c r="P423" s="245"/>
      <c r="Q423" s="2"/>
      <c r="R423" s="2"/>
      <c r="S423" s="2"/>
      <c r="T423" s="2"/>
    </row>
    <row r="424" spans="1:20" ht="15" customHeight="1">
      <c r="A424" s="86" t="s">
        <v>415</v>
      </c>
      <c r="B424" s="640" t="s">
        <v>43</v>
      </c>
      <c r="C424" s="640"/>
      <c r="D424" s="638"/>
      <c r="E424" s="639"/>
      <c r="F424" s="353" t="str">
        <f t="shared" si="10"/>
        <v>[Names]</v>
      </c>
      <c r="G424" s="52"/>
      <c r="H424" s="155"/>
      <c r="I424" s="155"/>
      <c r="J424" s="52"/>
      <c r="K424" s="52"/>
      <c r="L424" s="52"/>
      <c r="M424" s="52"/>
      <c r="N424" s="52"/>
      <c r="O424" s="52"/>
      <c r="P424" s="245"/>
      <c r="Q424" s="2"/>
      <c r="R424" s="2"/>
      <c r="S424" s="2"/>
      <c r="T424" s="2"/>
    </row>
    <row r="425" spans="1:20" ht="15" customHeight="1">
      <c r="A425" s="86" t="s">
        <v>416</v>
      </c>
      <c r="B425" s="640" t="s">
        <v>43</v>
      </c>
      <c r="C425" s="640"/>
      <c r="D425" s="638"/>
      <c r="E425" s="639"/>
      <c r="F425" s="353" t="str">
        <f t="shared" si="10"/>
        <v>[Names]</v>
      </c>
      <c r="G425" s="52"/>
      <c r="H425" s="155"/>
      <c r="I425" s="155"/>
      <c r="J425" s="52"/>
      <c r="K425" s="52"/>
      <c r="L425" s="52"/>
      <c r="M425" s="52"/>
      <c r="N425" s="52"/>
      <c r="O425" s="52"/>
      <c r="P425" s="245"/>
      <c r="Q425" s="2"/>
      <c r="R425" s="2"/>
      <c r="S425" s="2"/>
      <c r="T425" s="2"/>
    </row>
    <row r="426" spans="1:20" ht="15">
      <c r="A426" s="86"/>
      <c r="B426" s="675"/>
      <c r="C426" s="675"/>
      <c r="D426" s="256"/>
      <c r="E426" s="507"/>
      <c r="F426" s="274"/>
      <c r="G426" s="52"/>
      <c r="H426" s="155"/>
      <c r="I426" s="155"/>
      <c r="J426" s="52"/>
      <c r="K426" s="52"/>
      <c r="L426" s="52"/>
      <c r="M426" s="52"/>
      <c r="N426" s="52"/>
      <c r="O426" s="52"/>
      <c r="P426" s="245"/>
      <c r="Q426" s="2"/>
      <c r="R426" s="2"/>
      <c r="S426" s="2"/>
      <c r="T426" s="2"/>
    </row>
    <row r="427" spans="1:20" ht="15.75">
      <c r="A427" s="86"/>
      <c r="B427" s="354"/>
      <c r="C427" s="275"/>
      <c r="D427" s="256"/>
      <c r="E427" s="508" t="s">
        <v>35</v>
      </c>
      <c r="F427" s="274"/>
      <c r="G427" s="52"/>
      <c r="H427" s="155"/>
      <c r="I427" s="155"/>
      <c r="J427" s="52"/>
      <c r="K427" s="52"/>
      <c r="L427" s="52"/>
      <c r="M427" s="52"/>
      <c r="N427" s="52"/>
      <c r="O427" s="52"/>
      <c r="P427" s="245"/>
      <c r="Q427" s="2"/>
      <c r="R427" s="2"/>
      <c r="S427" s="2"/>
      <c r="T427" s="2"/>
    </row>
    <row r="428" spans="1:20" ht="31.5" customHeight="1">
      <c r="A428" s="824" t="s">
        <v>116</v>
      </c>
      <c r="B428" s="825"/>
      <c r="C428" s="825"/>
      <c r="D428" s="826"/>
      <c r="E428" s="177"/>
      <c r="F428" s="168">
        <f>IF(E428="Yes",1,0)</f>
        <v>0</v>
      </c>
      <c r="G428" s="52"/>
      <c r="H428" s="155"/>
      <c r="I428" s="155"/>
      <c r="J428" s="52"/>
      <c r="K428" s="52"/>
      <c r="L428" s="52"/>
      <c r="M428" s="52"/>
      <c r="N428" s="52"/>
      <c r="O428" s="52"/>
      <c r="P428" s="245"/>
      <c r="Q428" s="2"/>
      <c r="R428" s="2"/>
      <c r="S428" s="2"/>
      <c r="T428" s="2"/>
    </row>
    <row r="429" spans="1:20" ht="17.25" customHeight="1">
      <c r="A429" s="594"/>
      <c r="B429" s="248"/>
      <c r="C429" s="354"/>
      <c r="D429" s="248"/>
      <c r="E429" s="595"/>
      <c r="F429" s="247"/>
      <c r="G429" s="52"/>
      <c r="H429" s="175"/>
      <c r="I429" s="52"/>
      <c r="J429" s="52"/>
      <c r="K429" s="52"/>
      <c r="L429" s="52"/>
      <c r="M429" s="52"/>
      <c r="N429" s="52"/>
      <c r="O429" s="52"/>
      <c r="P429" s="245"/>
      <c r="Q429" s="2"/>
      <c r="R429" s="2"/>
      <c r="S429" s="2"/>
      <c r="T429" s="2"/>
    </row>
    <row r="430" spans="1:20" ht="15.75">
      <c r="A430" s="596" t="s">
        <v>9</v>
      </c>
      <c r="B430" s="248"/>
      <c r="C430" s="42"/>
      <c r="D430" s="42"/>
      <c r="E430" s="597" t="str">
        <f>FacilityName</f>
        <v>Select Facility</v>
      </c>
      <c r="F430" s="137"/>
      <c r="G430" s="26"/>
      <c r="H430" s="26"/>
      <c r="I430" s="26"/>
      <c r="J430" s="52"/>
      <c r="K430" s="52"/>
      <c r="L430" s="52"/>
      <c r="M430" s="52"/>
      <c r="N430" s="52"/>
      <c r="O430" s="52"/>
      <c r="P430" s="245"/>
      <c r="Q430" s="2"/>
      <c r="R430" s="2"/>
      <c r="S430" s="2"/>
      <c r="T430" s="2"/>
    </row>
    <row r="431" spans="1:20" ht="15.75">
      <c r="A431" s="634" t="s">
        <v>75</v>
      </c>
      <c r="B431" s="635"/>
      <c r="C431" s="635"/>
      <c r="D431" s="635"/>
      <c r="E431" s="636"/>
      <c r="F431" s="144"/>
      <c r="G431" s="27"/>
      <c r="H431" s="155"/>
      <c r="I431" s="155"/>
      <c r="J431" s="52"/>
      <c r="K431" s="52"/>
      <c r="L431" s="52"/>
      <c r="M431" s="52"/>
      <c r="N431" s="52"/>
      <c r="O431" s="52"/>
      <c r="P431" s="245"/>
      <c r="Q431" s="2"/>
      <c r="R431" s="2"/>
      <c r="S431" s="2"/>
      <c r="T431" s="2"/>
    </row>
    <row r="432" spans="1:20" ht="15.75">
      <c r="A432" s="76" t="s">
        <v>11</v>
      </c>
      <c r="B432" s="78"/>
      <c r="C432" s="78"/>
      <c r="D432" s="77"/>
      <c r="E432" s="486" t="s">
        <v>393</v>
      </c>
      <c r="F432" s="124"/>
      <c r="G432" s="52"/>
      <c r="H432" s="155"/>
      <c r="I432" s="155"/>
      <c r="J432" s="52"/>
      <c r="K432" s="52"/>
      <c r="L432" s="52"/>
      <c r="M432" s="52"/>
      <c r="N432" s="52"/>
      <c r="O432" s="52"/>
      <c r="P432" s="245"/>
      <c r="Q432" s="2"/>
      <c r="R432" s="2"/>
      <c r="S432" s="2"/>
      <c r="T432" s="2"/>
    </row>
    <row r="433" spans="1:20" ht="15.75">
      <c r="A433" s="17"/>
      <c r="B433" s="360"/>
      <c r="C433" s="248"/>
      <c r="D433" s="256"/>
      <c r="E433" s="508" t="s">
        <v>35</v>
      </c>
      <c r="F433" s="274"/>
      <c r="G433" s="52"/>
      <c r="H433" s="155"/>
      <c r="I433" s="155"/>
      <c r="J433" s="52"/>
      <c r="K433" s="52"/>
      <c r="L433" s="52"/>
      <c r="M433" s="52"/>
      <c r="N433" s="52"/>
      <c r="O433" s="52"/>
      <c r="P433" s="245"/>
      <c r="Q433" s="2"/>
      <c r="R433" s="2"/>
      <c r="S433" s="2"/>
      <c r="T433" s="2"/>
    </row>
    <row r="434" spans="1:20" ht="32.25" customHeight="1">
      <c r="A434" s="641" t="s">
        <v>419</v>
      </c>
      <c r="B434" s="642"/>
      <c r="C434" s="642"/>
      <c r="D434" s="643"/>
      <c r="E434" s="177"/>
      <c r="F434" s="168">
        <f>IF(E434="Yes",1,0)</f>
        <v>0</v>
      </c>
      <c r="G434" s="52"/>
      <c r="H434" s="155"/>
      <c r="I434" s="155"/>
      <c r="J434" s="52"/>
      <c r="K434" s="52"/>
      <c r="L434" s="52"/>
      <c r="M434" s="52"/>
      <c r="N434" s="52"/>
      <c r="O434" s="52"/>
      <c r="P434" s="245"/>
      <c r="Q434" s="2"/>
      <c r="R434" s="2"/>
      <c r="S434" s="2"/>
      <c r="T434" s="2"/>
    </row>
    <row r="435" spans="1:20" ht="31.5" customHeight="1">
      <c r="A435" s="641" t="s">
        <v>420</v>
      </c>
      <c r="B435" s="642"/>
      <c r="C435" s="642"/>
      <c r="D435" s="643"/>
      <c r="E435" s="177"/>
      <c r="F435" s="168">
        <f>IF(E435="Yes",1,0)</f>
        <v>0</v>
      </c>
      <c r="H435" s="153"/>
      <c r="I435" s="155"/>
      <c r="J435" s="52"/>
      <c r="K435" s="52"/>
      <c r="L435" s="52"/>
      <c r="M435" s="52"/>
      <c r="N435" s="52"/>
      <c r="O435" s="52"/>
      <c r="P435" s="245"/>
      <c r="Q435" s="2"/>
      <c r="R435" s="2"/>
      <c r="S435" s="2"/>
      <c r="T435" s="2"/>
    </row>
    <row r="436" spans="1:20" ht="36" customHeight="1">
      <c r="A436" s="682" t="s">
        <v>429</v>
      </c>
      <c r="B436" s="683"/>
      <c r="C436" s="683"/>
      <c r="D436" s="683"/>
      <c r="E436" s="684"/>
      <c r="F436" s="276"/>
      <c r="H436" s="153"/>
      <c r="I436" s="155"/>
      <c r="J436" s="52"/>
      <c r="K436" s="52"/>
      <c r="L436" s="52"/>
      <c r="M436" s="52"/>
      <c r="N436" s="52"/>
      <c r="O436" s="52"/>
      <c r="P436" s="245"/>
      <c r="Q436" s="2"/>
      <c r="R436" s="2"/>
      <c r="S436" s="2"/>
      <c r="T436" s="2"/>
    </row>
    <row r="437" spans="1:20" ht="17.25" customHeight="1">
      <c r="A437" s="93" t="s">
        <v>99</v>
      </c>
      <c r="B437" s="248"/>
      <c r="C437" s="248"/>
      <c r="D437" s="601"/>
      <c r="E437" s="602" t="s">
        <v>35</v>
      </c>
      <c r="F437" s="276"/>
      <c r="H437" s="153"/>
      <c r="I437" s="155"/>
      <c r="J437" s="52"/>
      <c r="K437" s="52"/>
      <c r="L437" s="52"/>
      <c r="M437" s="52"/>
      <c r="N437" s="52"/>
      <c r="O437" s="52"/>
      <c r="P437" s="245"/>
      <c r="Q437" s="2"/>
      <c r="R437" s="2"/>
      <c r="S437" s="2"/>
      <c r="T437" s="2"/>
    </row>
    <row r="438" spans="1:20" ht="15">
      <c r="A438" s="88" t="s">
        <v>76</v>
      </c>
      <c r="B438" s="248"/>
      <c r="C438" s="248"/>
      <c r="D438" s="601"/>
      <c r="E438" s="89"/>
      <c r="F438" s="168">
        <f aca="true" t="shared" si="11" ref="F438:F443">IF(E438="Yes",1,0)</f>
        <v>0</v>
      </c>
      <c r="G438" s="52"/>
      <c r="H438" s="155"/>
      <c r="I438" s="155"/>
      <c r="J438" s="52"/>
      <c r="K438" s="52"/>
      <c r="L438" s="52"/>
      <c r="M438" s="52"/>
      <c r="N438" s="52"/>
      <c r="O438" s="52"/>
      <c r="P438" s="245"/>
      <c r="Q438" s="2"/>
      <c r="R438" s="2"/>
      <c r="S438" s="2"/>
      <c r="T438" s="2"/>
    </row>
    <row r="439" spans="1:20" ht="15" customHeight="1">
      <c r="A439" s="88" t="s">
        <v>77</v>
      </c>
      <c r="B439" s="248"/>
      <c r="C439" s="248"/>
      <c r="D439" s="601"/>
      <c r="E439" s="177"/>
      <c r="F439" s="168">
        <f t="shared" si="11"/>
        <v>0</v>
      </c>
      <c r="G439" s="52"/>
      <c r="H439" s="155"/>
      <c r="I439" s="155"/>
      <c r="J439" s="52"/>
      <c r="K439" s="52"/>
      <c r="L439" s="52"/>
      <c r="M439" s="52"/>
      <c r="N439" s="52"/>
      <c r="O439" s="52"/>
      <c r="P439" s="245"/>
      <c r="Q439" s="2"/>
      <c r="R439" s="2"/>
      <c r="S439" s="2"/>
      <c r="T439" s="2"/>
    </row>
    <row r="440" spans="1:20" ht="15" customHeight="1">
      <c r="A440" s="88" t="s">
        <v>78</v>
      </c>
      <c r="B440" s="248"/>
      <c r="C440" s="248"/>
      <c r="D440" s="601"/>
      <c r="E440" s="177"/>
      <c r="F440" s="168">
        <f t="shared" si="11"/>
        <v>0</v>
      </c>
      <c r="G440" s="52"/>
      <c r="H440" s="155"/>
      <c r="I440" s="155"/>
      <c r="J440" s="52"/>
      <c r="K440" s="52"/>
      <c r="L440" s="52"/>
      <c r="M440" s="52"/>
      <c r="N440" s="52"/>
      <c r="O440" s="52"/>
      <c r="P440" s="245"/>
      <c r="Q440" s="2"/>
      <c r="R440" s="2"/>
      <c r="S440" s="2"/>
      <c r="T440" s="2"/>
    </row>
    <row r="441" spans="1:20" ht="15" customHeight="1">
      <c r="A441" s="88" t="s">
        <v>421</v>
      </c>
      <c r="B441" s="248"/>
      <c r="C441" s="248"/>
      <c r="D441" s="601"/>
      <c r="E441" s="177"/>
      <c r="F441" s="168">
        <f t="shared" si="11"/>
        <v>0</v>
      </c>
      <c r="G441" s="52"/>
      <c r="H441" s="155"/>
      <c r="I441" s="155"/>
      <c r="J441" s="52"/>
      <c r="K441" s="52"/>
      <c r="L441" s="52"/>
      <c r="M441" s="52"/>
      <c r="N441" s="52"/>
      <c r="O441" s="52"/>
      <c r="P441" s="245"/>
      <c r="Q441" s="2"/>
      <c r="R441" s="2"/>
      <c r="S441" s="2"/>
      <c r="T441" s="2"/>
    </row>
    <row r="442" spans="1:20" ht="15" customHeight="1">
      <c r="A442" s="88" t="s">
        <v>79</v>
      </c>
      <c r="B442" s="248"/>
      <c r="C442" s="248"/>
      <c r="D442" s="601"/>
      <c r="E442" s="177"/>
      <c r="F442" s="168">
        <f t="shared" si="11"/>
        <v>0</v>
      </c>
      <c r="G442" s="52"/>
      <c r="H442" s="155"/>
      <c r="I442" s="155"/>
      <c r="J442" s="52"/>
      <c r="K442" s="52"/>
      <c r="L442" s="52"/>
      <c r="M442" s="52"/>
      <c r="N442" s="52"/>
      <c r="O442" s="52"/>
      <c r="P442" s="245"/>
      <c r="Q442" s="2"/>
      <c r="R442" s="2"/>
      <c r="S442" s="2"/>
      <c r="T442" s="2"/>
    </row>
    <row r="443" spans="1:20" ht="15" customHeight="1">
      <c r="A443" s="88" t="s">
        <v>80</v>
      </c>
      <c r="B443" s="248"/>
      <c r="C443" s="248"/>
      <c r="D443" s="601"/>
      <c r="E443" s="177"/>
      <c r="F443" s="168">
        <f t="shared" si="11"/>
        <v>0</v>
      </c>
      <c r="G443" s="52"/>
      <c r="H443" s="155"/>
      <c r="I443" s="155"/>
      <c r="J443" s="52"/>
      <c r="K443" s="52"/>
      <c r="L443" s="52"/>
      <c r="M443" s="52"/>
      <c r="N443" s="52"/>
      <c r="O443" s="52"/>
      <c r="P443" s="245"/>
      <c r="Q443" s="2"/>
      <c r="R443" s="2"/>
      <c r="S443" s="2"/>
      <c r="T443" s="2"/>
    </row>
    <row r="444" spans="1:20" ht="15.75" thickBot="1">
      <c r="A444" s="65"/>
      <c r="B444" s="254"/>
      <c r="C444" s="253"/>
      <c r="D444" s="601"/>
      <c r="E444" s="603"/>
      <c r="F444" s="276"/>
      <c r="G444" s="52"/>
      <c r="H444" s="155"/>
      <c r="I444" s="155"/>
      <c r="J444" s="52"/>
      <c r="K444" s="52"/>
      <c r="L444" s="52"/>
      <c r="M444" s="52"/>
      <c r="N444" s="52"/>
      <c r="O444" s="52"/>
      <c r="P444" s="245"/>
      <c r="Q444" s="2"/>
      <c r="R444" s="2"/>
      <c r="S444" s="2"/>
      <c r="T444" s="2"/>
    </row>
    <row r="445" spans="1:20" ht="16.5" thickBot="1">
      <c r="A445" s="745" t="s">
        <v>422</v>
      </c>
      <c r="B445" s="746"/>
      <c r="C445" s="746"/>
      <c r="D445" s="746"/>
      <c r="E445" s="747"/>
      <c r="F445" s="138"/>
      <c r="G445" s="52"/>
      <c r="H445" s="155"/>
      <c r="I445" s="155"/>
      <c r="J445" s="52"/>
      <c r="K445" s="52"/>
      <c r="L445" s="52"/>
      <c r="M445" s="52"/>
      <c r="N445" s="52"/>
      <c r="O445" s="52"/>
      <c r="P445" s="245"/>
      <c r="Q445" s="2"/>
      <c r="R445" s="2"/>
      <c r="S445" s="2"/>
      <c r="T445" s="2"/>
    </row>
    <row r="446" spans="1:20" ht="15">
      <c r="A446" s="594"/>
      <c r="B446" s="248"/>
      <c r="C446" s="354"/>
      <c r="D446" s="248"/>
      <c r="E446" s="595"/>
      <c r="F446" s="247"/>
      <c r="G446" s="52"/>
      <c r="H446" s="175"/>
      <c r="I446" s="52"/>
      <c r="J446" s="52"/>
      <c r="K446" s="52"/>
      <c r="L446" s="52"/>
      <c r="M446" s="52"/>
      <c r="N446" s="52"/>
      <c r="O446" s="52"/>
      <c r="P446" s="245"/>
      <c r="Q446" s="2"/>
      <c r="R446" s="2"/>
      <c r="S446" s="2"/>
      <c r="T446" s="2"/>
    </row>
    <row r="447" spans="1:20" ht="15">
      <c r="A447" s="604"/>
      <c r="B447" s="253"/>
      <c r="C447" s="605"/>
      <c r="D447" s="253"/>
      <c r="E447" s="593"/>
      <c r="F447" s="247"/>
      <c r="G447" s="52"/>
      <c r="H447" s="175"/>
      <c r="I447" s="52"/>
      <c r="J447" s="52"/>
      <c r="K447" s="52"/>
      <c r="L447" s="52"/>
      <c r="M447" s="52"/>
      <c r="N447" s="52"/>
      <c r="O447" s="52"/>
      <c r="P447" s="245"/>
      <c r="Q447" s="2"/>
      <c r="R447" s="2"/>
      <c r="S447" s="2"/>
      <c r="T447" s="2"/>
    </row>
    <row r="448" spans="1:20" ht="267.75" customHeight="1">
      <c r="A448" s="756" t="s">
        <v>81</v>
      </c>
      <c r="B448" s="756"/>
      <c r="C448" s="756"/>
      <c r="D448" s="756"/>
      <c r="E448" s="756"/>
      <c r="F448" s="509"/>
      <c r="G448" s="38"/>
      <c r="H448" s="41"/>
      <c r="I448" s="38"/>
      <c r="J448" s="38"/>
      <c r="K448" s="38"/>
      <c r="L448" s="38"/>
      <c r="M448" s="38"/>
      <c r="N448" s="38"/>
      <c r="O448" s="52"/>
      <c r="P448" s="277"/>
      <c r="Q448" s="2"/>
      <c r="R448" s="2"/>
      <c r="S448" s="2"/>
      <c r="T448" s="2"/>
    </row>
    <row r="449" spans="1:20" ht="15">
      <c r="A449" s="277"/>
      <c r="B449" s="277"/>
      <c r="C449" s="278"/>
      <c r="D449" s="277"/>
      <c r="E449" s="277"/>
      <c r="F449" s="141"/>
      <c r="G449" s="52"/>
      <c r="H449" s="175"/>
      <c r="I449" s="52"/>
      <c r="J449" s="52"/>
      <c r="K449" s="52"/>
      <c r="L449" s="52"/>
      <c r="M449" s="52"/>
      <c r="N449" s="52"/>
      <c r="O449" s="52"/>
      <c r="P449" s="277"/>
      <c r="Q449" s="2"/>
      <c r="R449" s="2"/>
      <c r="S449" s="2"/>
      <c r="T449" s="2"/>
    </row>
    <row r="450" spans="1:20" ht="15.75">
      <c r="A450" s="279" t="s">
        <v>56</v>
      </c>
      <c r="B450" s="280"/>
      <c r="C450" s="61"/>
      <c r="D450" s="62"/>
      <c r="E450" s="62"/>
      <c r="F450" s="139"/>
      <c r="G450" s="36"/>
      <c r="H450" s="36"/>
      <c r="I450" s="52"/>
      <c r="J450" s="52"/>
      <c r="K450" s="52"/>
      <c r="L450" s="52"/>
      <c r="M450" s="52"/>
      <c r="N450" s="52"/>
      <c r="O450" s="52"/>
      <c r="P450" s="277"/>
      <c r="Q450" s="2"/>
      <c r="R450" s="2"/>
      <c r="S450" s="2"/>
      <c r="T450" s="2"/>
    </row>
    <row r="451" spans="1:20" ht="15">
      <c r="A451" s="165" t="s">
        <v>57</v>
      </c>
      <c r="B451" s="280"/>
      <c r="C451" s="103"/>
      <c r="D451" s="103"/>
      <c r="E451" s="103"/>
      <c r="F451" s="281"/>
      <c r="G451" s="52"/>
      <c r="H451" s="52"/>
      <c r="I451" s="52"/>
      <c r="J451" s="52"/>
      <c r="K451" s="52"/>
      <c r="L451" s="52"/>
      <c r="M451" s="52"/>
      <c r="N451" s="52"/>
      <c r="O451" s="52"/>
      <c r="P451" s="277"/>
      <c r="Q451" s="2"/>
      <c r="R451" s="2"/>
      <c r="S451" s="2"/>
      <c r="T451" s="2"/>
    </row>
    <row r="452" spans="1:20" ht="15">
      <c r="A452" s="277" t="s">
        <v>58</v>
      </c>
      <c r="B452" s="277"/>
      <c r="C452" s="278"/>
      <c r="D452" s="277"/>
      <c r="E452" s="277"/>
      <c r="F452" s="141"/>
      <c r="G452" s="52"/>
      <c r="H452" s="175"/>
      <c r="I452" s="52"/>
      <c r="J452" s="52"/>
      <c r="K452" s="52"/>
      <c r="L452" s="52"/>
      <c r="M452" s="52"/>
      <c r="N452" s="52"/>
      <c r="O452" s="52"/>
      <c r="P452" s="277"/>
      <c r="Q452" s="2"/>
      <c r="R452" s="2"/>
      <c r="S452" s="2"/>
      <c r="T452" s="2"/>
    </row>
    <row r="453" spans="1:20" ht="366" customHeight="1">
      <c r="A453" s="277"/>
      <c r="B453" s="277"/>
      <c r="C453" s="278"/>
      <c r="D453" s="277"/>
      <c r="E453" s="277"/>
      <c r="F453" s="141"/>
      <c r="G453" s="52"/>
      <c r="H453" s="175"/>
      <c r="I453" s="52"/>
      <c r="J453" s="52"/>
      <c r="K453" s="52"/>
      <c r="L453" s="52"/>
      <c r="M453" s="52"/>
      <c r="N453" s="52"/>
      <c r="O453" s="52"/>
      <c r="P453" s="277"/>
      <c r="Q453" s="2"/>
      <c r="R453" s="2"/>
      <c r="S453" s="2"/>
      <c r="T453" s="2"/>
    </row>
    <row r="454" spans="1:20" ht="15.75">
      <c r="A454" s="606" t="s">
        <v>9</v>
      </c>
      <c r="B454" s="607"/>
      <c r="C454" s="608"/>
      <c r="D454" s="607"/>
      <c r="E454" s="609" t="str">
        <f>FacilityName</f>
        <v>Select Facility</v>
      </c>
      <c r="F454" s="141" t="str">
        <f>E454</f>
        <v>Select Facility</v>
      </c>
      <c r="G454" s="52"/>
      <c r="H454" s="175"/>
      <c r="I454" s="52"/>
      <c r="J454" s="52"/>
      <c r="K454" s="52"/>
      <c r="L454" s="52"/>
      <c r="M454" s="52"/>
      <c r="N454" s="52"/>
      <c r="O454" s="52"/>
      <c r="P454" s="277"/>
      <c r="Q454" s="2"/>
      <c r="R454" s="2"/>
      <c r="S454" s="2"/>
      <c r="T454" s="2"/>
    </row>
    <row r="455" spans="1:20" ht="15.75">
      <c r="A455" s="735" t="s">
        <v>59</v>
      </c>
      <c r="B455" s="736"/>
      <c r="C455" s="736"/>
      <c r="D455" s="736"/>
      <c r="E455" s="737"/>
      <c r="F455" s="355"/>
      <c r="G455" s="27"/>
      <c r="H455" s="155"/>
      <c r="I455" s="155"/>
      <c r="J455" s="52"/>
      <c r="K455" s="52"/>
      <c r="L455" s="52"/>
      <c r="M455" s="52"/>
      <c r="N455" s="52"/>
      <c r="O455" s="52"/>
      <c r="P455" s="277"/>
      <c r="Q455" s="2"/>
      <c r="R455" s="2"/>
      <c r="S455" s="2"/>
      <c r="T455" s="2"/>
    </row>
    <row r="456" spans="1:20" ht="15.75">
      <c r="A456" s="309" t="s">
        <v>11</v>
      </c>
      <c r="B456" s="323"/>
      <c r="C456" s="324"/>
      <c r="D456" s="323"/>
      <c r="E456" s="325"/>
      <c r="F456" s="126"/>
      <c r="G456" s="52"/>
      <c r="H456" s="155"/>
      <c r="I456" s="155"/>
      <c r="J456" s="52"/>
      <c r="K456" s="52"/>
      <c r="L456" s="52"/>
      <c r="M456" s="52"/>
      <c r="N456" s="52"/>
      <c r="O456" s="52"/>
      <c r="P456" s="277"/>
      <c r="Q456" s="2"/>
      <c r="R456" s="2"/>
      <c r="S456" s="2"/>
      <c r="T456" s="2"/>
    </row>
    <row r="457" spans="1:20" ht="15" customHeight="1">
      <c r="A457" s="748" t="s">
        <v>423</v>
      </c>
      <c r="B457" s="749"/>
      <c r="C457" s="749"/>
      <c r="D457" s="749"/>
      <c r="E457" s="750"/>
      <c r="F457" s="367"/>
      <c r="G457" s="163"/>
      <c r="H457" s="155"/>
      <c r="I457" s="155"/>
      <c r="J457" s="52"/>
      <c r="K457" s="52"/>
      <c r="L457" s="52"/>
      <c r="M457" s="52"/>
      <c r="N457" s="52"/>
      <c r="O457" s="52"/>
      <c r="P457" s="277"/>
      <c r="Q457" s="2"/>
      <c r="R457" s="2"/>
      <c r="S457" s="2"/>
      <c r="T457" s="2"/>
    </row>
    <row r="458" spans="1:20" ht="19.5" customHeight="1">
      <c r="A458" s="665"/>
      <c r="B458" s="666"/>
      <c r="C458" s="666"/>
      <c r="D458" s="666"/>
      <c r="E458" s="667"/>
      <c r="F458" s="367"/>
      <c r="G458" s="163"/>
      <c r="H458" s="155"/>
      <c r="I458" s="155"/>
      <c r="J458" s="52"/>
      <c r="K458" s="52"/>
      <c r="L458" s="52"/>
      <c r="M458" s="52"/>
      <c r="N458" s="52"/>
      <c r="O458" s="52"/>
      <c r="P458" s="277"/>
      <c r="Q458" s="2"/>
      <c r="R458" s="2"/>
      <c r="S458" s="2"/>
      <c r="T458" s="2"/>
    </row>
    <row r="459" spans="1:20" ht="81.75">
      <c r="A459" s="225"/>
      <c r="B459" s="12" t="s">
        <v>388</v>
      </c>
      <c r="C459" s="12" t="s">
        <v>449</v>
      </c>
      <c r="D459" s="12" t="s">
        <v>387</v>
      </c>
      <c r="E459" s="610"/>
      <c r="F459" s="281" t="str">
        <f aca="true" t="shared" si="12" ref="F459:H462">B459</f>
        <v>Average Daily Flow (MGD)</v>
      </c>
      <c r="G459" s="281" t="str">
        <f t="shared" si="12"/>
        <v>Average Daily BOD5 Load (lb/day)</v>
      </c>
      <c r="H459" s="281" t="str">
        <f t="shared" si="12"/>
        <v>Average Daily TSS Load (lb/day)</v>
      </c>
      <c r="I459" s="155"/>
      <c r="J459" s="52"/>
      <c r="K459" s="52"/>
      <c r="L459" s="52"/>
      <c r="M459" s="52"/>
      <c r="N459" s="52"/>
      <c r="O459" s="52"/>
      <c r="P459" s="277"/>
      <c r="Q459" s="2"/>
      <c r="R459" s="2"/>
      <c r="S459" s="2"/>
      <c r="T459" s="2"/>
    </row>
    <row r="460" spans="1:20" ht="15.75">
      <c r="A460" s="326" t="s">
        <v>391</v>
      </c>
      <c r="B460" s="251"/>
      <c r="C460" s="89"/>
      <c r="D460" s="251"/>
      <c r="E460" s="405"/>
      <c r="F460" s="281">
        <f t="shared" si="12"/>
        <v>0</v>
      </c>
      <c r="G460" s="281">
        <f t="shared" si="12"/>
        <v>0</v>
      </c>
      <c r="H460" s="281">
        <f t="shared" si="12"/>
        <v>0</v>
      </c>
      <c r="I460" s="155"/>
      <c r="J460" s="52"/>
      <c r="K460" s="52"/>
      <c r="L460" s="52"/>
      <c r="M460" s="52"/>
      <c r="N460" s="52"/>
      <c r="O460" s="52"/>
      <c r="P460" s="277"/>
      <c r="Q460" s="2"/>
      <c r="R460" s="2"/>
      <c r="S460" s="2"/>
      <c r="T460" s="2"/>
    </row>
    <row r="461" spans="1:20" ht="15.75">
      <c r="A461" s="326" t="s">
        <v>385</v>
      </c>
      <c r="B461" s="251"/>
      <c r="C461" s="89"/>
      <c r="D461" s="251"/>
      <c r="E461" s="405"/>
      <c r="F461" s="281">
        <f t="shared" si="12"/>
        <v>0</v>
      </c>
      <c r="G461" s="281">
        <f t="shared" si="12"/>
        <v>0</v>
      </c>
      <c r="H461" s="281">
        <f t="shared" si="12"/>
        <v>0</v>
      </c>
      <c r="I461" s="155"/>
      <c r="J461" s="52"/>
      <c r="K461" s="52"/>
      <c r="L461" s="52"/>
      <c r="M461" s="52"/>
      <c r="N461" s="52"/>
      <c r="O461" s="52"/>
      <c r="P461" s="277"/>
      <c r="Q461" s="2"/>
      <c r="R461" s="2"/>
      <c r="S461" s="2"/>
      <c r="T461" s="2"/>
    </row>
    <row r="462" spans="1:20" ht="15.75">
      <c r="A462" s="326" t="s">
        <v>386</v>
      </c>
      <c r="B462" s="408" t="e">
        <f>B461/B460</f>
        <v>#DIV/0!</v>
      </c>
      <c r="C462" s="408" t="e">
        <f>C461/C460</f>
        <v>#DIV/0!</v>
      </c>
      <c r="D462" s="408" t="e">
        <f>D461/D460</f>
        <v>#DIV/0!</v>
      </c>
      <c r="E462" s="405"/>
      <c r="F462" s="281" t="e">
        <f t="shared" si="12"/>
        <v>#DIV/0!</v>
      </c>
      <c r="G462" s="281" t="e">
        <f t="shared" si="12"/>
        <v>#DIV/0!</v>
      </c>
      <c r="H462" s="281" t="e">
        <f t="shared" si="12"/>
        <v>#DIV/0!</v>
      </c>
      <c r="I462" s="155"/>
      <c r="J462" s="52"/>
      <c r="K462" s="52"/>
      <c r="L462" s="52"/>
      <c r="M462" s="52"/>
      <c r="N462" s="52"/>
      <c r="O462" s="52"/>
      <c r="P462" s="277"/>
      <c r="Q462" s="2"/>
      <c r="R462" s="2"/>
      <c r="S462" s="2"/>
      <c r="T462" s="2"/>
    </row>
    <row r="463" spans="1:20" ht="15">
      <c r="A463" s="282"/>
      <c r="B463" s="283"/>
      <c r="C463" s="284"/>
      <c r="D463" s="283"/>
      <c r="E463" s="611"/>
      <c r="F463" s="141"/>
      <c r="G463" s="52"/>
      <c r="H463" s="155"/>
      <c r="I463" s="155"/>
      <c r="J463" s="52"/>
      <c r="K463" s="52"/>
      <c r="L463" s="52"/>
      <c r="M463" s="52"/>
      <c r="N463" s="52"/>
      <c r="O463" s="52"/>
      <c r="P463" s="277"/>
      <c r="Q463" s="2"/>
      <c r="R463" s="2"/>
      <c r="S463" s="2"/>
      <c r="T463" s="2"/>
    </row>
    <row r="464" spans="1:20" ht="15">
      <c r="A464" s="612"/>
      <c r="B464" s="279"/>
      <c r="C464" s="301"/>
      <c r="D464" s="279"/>
      <c r="E464" s="517"/>
      <c r="F464" s="141"/>
      <c r="G464" s="52"/>
      <c r="H464" s="175"/>
      <c r="I464" s="52"/>
      <c r="J464" s="52"/>
      <c r="K464" s="52"/>
      <c r="L464" s="52"/>
      <c r="M464" s="52"/>
      <c r="N464" s="52"/>
      <c r="O464" s="52"/>
      <c r="P464" s="277"/>
      <c r="Q464" s="2"/>
      <c r="R464" s="2"/>
      <c r="S464" s="2"/>
      <c r="T464" s="2"/>
    </row>
    <row r="465" spans="1:20" ht="15.75">
      <c r="A465" s="613" t="s">
        <v>9</v>
      </c>
      <c r="B465" s="279"/>
      <c r="C465" s="301"/>
      <c r="D465" s="279"/>
      <c r="E465" s="614" t="str">
        <f>FacilityName</f>
        <v>Select Facility</v>
      </c>
      <c r="F465" s="141" t="str">
        <f>E465</f>
        <v>Select Facility</v>
      </c>
      <c r="G465" s="52"/>
      <c r="H465" s="175"/>
      <c r="I465" s="52"/>
      <c r="J465" s="52"/>
      <c r="K465" s="52"/>
      <c r="L465" s="52"/>
      <c r="M465" s="52"/>
      <c r="N465" s="52"/>
      <c r="O465" s="52"/>
      <c r="P465" s="277"/>
      <c r="Q465" s="2"/>
      <c r="R465" s="2"/>
      <c r="S465" s="2"/>
      <c r="T465" s="2"/>
    </row>
    <row r="466" spans="1:20" ht="15.75">
      <c r="A466" s="634" t="s">
        <v>70</v>
      </c>
      <c r="B466" s="635"/>
      <c r="C466" s="635"/>
      <c r="D466" s="635"/>
      <c r="E466" s="636"/>
      <c r="F466" s="147"/>
      <c r="G466" s="27"/>
      <c r="H466" s="155"/>
      <c r="I466" s="155"/>
      <c r="J466" s="52"/>
      <c r="K466" s="52"/>
      <c r="L466" s="52"/>
      <c r="M466" s="52"/>
      <c r="N466" s="52"/>
      <c r="O466" s="52"/>
      <c r="P466" s="277"/>
      <c r="Q466" s="2"/>
      <c r="R466" s="2"/>
      <c r="S466" s="2"/>
      <c r="T466" s="2"/>
    </row>
    <row r="467" spans="1:20" ht="15.75">
      <c r="A467" s="76" t="s">
        <v>11</v>
      </c>
      <c r="B467" s="78"/>
      <c r="C467" s="78"/>
      <c r="D467" s="78"/>
      <c r="E467" s="486" t="s">
        <v>25</v>
      </c>
      <c r="F467" s="484"/>
      <c r="G467" s="52"/>
      <c r="H467" s="155"/>
      <c r="I467" s="155"/>
      <c r="J467" s="52"/>
      <c r="K467" s="52"/>
      <c r="L467" s="52"/>
      <c r="M467" s="52"/>
      <c r="N467" s="52"/>
      <c r="O467" s="52"/>
      <c r="P467" s="277"/>
      <c r="Q467" s="2"/>
      <c r="R467" s="2"/>
      <c r="S467" s="2"/>
      <c r="T467" s="2"/>
    </row>
    <row r="468" spans="1:20" ht="33" customHeight="1">
      <c r="A468" s="628" t="s">
        <v>417</v>
      </c>
      <c r="B468" s="629"/>
      <c r="C468" s="629"/>
      <c r="D468" s="630"/>
      <c r="E468" s="177" t="s">
        <v>26</v>
      </c>
      <c r="F468" s="141" t="str">
        <f>E468</f>
        <v>[Number]</v>
      </c>
      <c r="G468" s="52"/>
      <c r="H468" s="155"/>
      <c r="I468" s="155"/>
      <c r="J468" s="52"/>
      <c r="K468" s="52"/>
      <c r="L468" s="52"/>
      <c r="M468" s="52"/>
      <c r="N468" s="52"/>
      <c r="O468" s="52"/>
      <c r="P468" s="277"/>
      <c r="Q468" s="2"/>
      <c r="R468" s="2"/>
      <c r="S468" s="2"/>
      <c r="T468" s="2"/>
    </row>
    <row r="469" spans="1:20" ht="15">
      <c r="A469" s="356"/>
      <c r="B469" s="357"/>
      <c r="C469" s="284"/>
      <c r="D469" s="283"/>
      <c r="E469" s="611"/>
      <c r="F469" s="141"/>
      <c r="G469" s="52"/>
      <c r="H469" s="155"/>
      <c r="I469" s="155"/>
      <c r="J469" s="52"/>
      <c r="K469" s="52"/>
      <c r="L469" s="52"/>
      <c r="M469" s="52"/>
      <c r="N469" s="52"/>
      <c r="O469" s="52"/>
      <c r="P469" s="277"/>
      <c r="Q469" s="2"/>
      <c r="R469" s="2"/>
      <c r="S469" s="2"/>
      <c r="T469" s="2"/>
    </row>
    <row r="470" spans="1:20" ht="15">
      <c r="A470" s="612"/>
      <c r="B470" s="279"/>
      <c r="C470" s="301"/>
      <c r="D470" s="279"/>
      <c r="E470" s="517"/>
      <c r="F470" s="141"/>
      <c r="G470" s="52"/>
      <c r="H470" s="175"/>
      <c r="I470" s="52"/>
      <c r="J470" s="52"/>
      <c r="K470" s="52"/>
      <c r="L470" s="52"/>
      <c r="M470" s="52"/>
      <c r="N470" s="52"/>
      <c r="O470" s="52"/>
      <c r="P470" s="277"/>
      <c r="Q470" s="2"/>
      <c r="R470" s="2"/>
      <c r="S470" s="2"/>
      <c r="T470" s="2"/>
    </row>
    <row r="471" spans="1:20" ht="15.75">
      <c r="A471" s="613" t="s">
        <v>9</v>
      </c>
      <c r="B471" s="279"/>
      <c r="C471" s="301"/>
      <c r="D471" s="279"/>
      <c r="E471" s="614" t="str">
        <f>FacilityName</f>
        <v>Select Facility</v>
      </c>
      <c r="F471" s="141" t="str">
        <f>E471</f>
        <v>Select Facility</v>
      </c>
      <c r="G471" s="52"/>
      <c r="H471" s="175"/>
      <c r="I471" s="52"/>
      <c r="J471" s="52"/>
      <c r="K471" s="52"/>
      <c r="L471" s="52"/>
      <c r="M471" s="52"/>
      <c r="N471" s="52"/>
      <c r="O471" s="52"/>
      <c r="P471" s="277"/>
      <c r="Q471" s="2"/>
      <c r="R471" s="2"/>
      <c r="S471" s="2"/>
      <c r="T471" s="2"/>
    </row>
    <row r="472" spans="1:20" ht="15.75">
      <c r="A472" s="631" t="s">
        <v>71</v>
      </c>
      <c r="B472" s="632"/>
      <c r="C472" s="632"/>
      <c r="D472" s="632"/>
      <c r="E472" s="633"/>
      <c r="F472" s="147"/>
      <c r="G472" s="27"/>
      <c r="H472" s="155"/>
      <c r="I472" s="155"/>
      <c r="J472" s="52"/>
      <c r="K472" s="52"/>
      <c r="L472" s="52"/>
      <c r="M472" s="52"/>
      <c r="N472" s="52"/>
      <c r="O472" s="52"/>
      <c r="P472" s="277"/>
      <c r="Q472" s="2"/>
      <c r="R472" s="2"/>
      <c r="S472" s="2"/>
      <c r="T472" s="2"/>
    </row>
    <row r="473" spans="1:20" ht="15.75">
      <c r="A473" s="309" t="s">
        <v>11</v>
      </c>
      <c r="B473" s="323"/>
      <c r="C473" s="324"/>
      <c r="D473" s="323"/>
      <c r="E473" s="325"/>
      <c r="F473" s="484"/>
      <c r="G473" s="52"/>
      <c r="H473" s="155"/>
      <c r="I473" s="155"/>
      <c r="J473" s="52"/>
      <c r="K473" s="52"/>
      <c r="L473" s="52"/>
      <c r="M473" s="52"/>
      <c r="N473" s="52"/>
      <c r="O473" s="52"/>
      <c r="P473" s="277"/>
      <c r="Q473" s="2"/>
      <c r="R473" s="2"/>
      <c r="S473" s="2"/>
      <c r="T473" s="2"/>
    </row>
    <row r="474" spans="1:20" ht="15" customHeight="1">
      <c r="A474" s="748" t="s">
        <v>424</v>
      </c>
      <c r="B474" s="749"/>
      <c r="C474" s="749"/>
      <c r="D474" s="749"/>
      <c r="E474" s="750"/>
      <c r="F474" s="367"/>
      <c r="G474" s="163"/>
      <c r="H474" s="155"/>
      <c r="I474" s="155"/>
      <c r="J474" s="52"/>
      <c r="K474" s="52"/>
      <c r="L474" s="52"/>
      <c r="M474" s="52"/>
      <c r="N474" s="52"/>
      <c r="O474" s="52"/>
      <c r="P474" s="277"/>
      <c r="Q474" s="2"/>
      <c r="R474" s="2"/>
      <c r="S474" s="2"/>
      <c r="T474" s="2"/>
    </row>
    <row r="475" spans="1:20" ht="15" customHeight="1">
      <c r="A475" s="751" t="s">
        <v>410</v>
      </c>
      <c r="B475" s="752"/>
      <c r="C475" s="752"/>
      <c r="D475" s="752"/>
      <c r="E475" s="753"/>
      <c r="F475" s="367"/>
      <c r="G475" s="163"/>
      <c r="H475" s="155"/>
      <c r="I475" s="155"/>
      <c r="J475" s="52"/>
      <c r="K475" s="52"/>
      <c r="L475" s="52"/>
      <c r="M475" s="52"/>
      <c r="N475" s="52"/>
      <c r="O475" s="52"/>
      <c r="P475" s="277"/>
      <c r="Q475" s="2"/>
      <c r="R475" s="2"/>
      <c r="S475" s="2"/>
      <c r="T475" s="2"/>
    </row>
    <row r="476" spans="1:20" ht="15" customHeight="1">
      <c r="A476" s="751"/>
      <c r="B476" s="752"/>
      <c r="C476" s="752"/>
      <c r="D476" s="752"/>
      <c r="E476" s="753"/>
      <c r="F476" s="141"/>
      <c r="G476" s="52"/>
      <c r="H476" s="155"/>
      <c r="I476" s="155"/>
      <c r="J476" s="52"/>
      <c r="K476" s="52"/>
      <c r="L476" s="52"/>
      <c r="M476" s="52"/>
      <c r="N476" s="52"/>
      <c r="O476" s="52"/>
      <c r="P476" s="277"/>
      <c r="Q476" s="2"/>
      <c r="R476" s="2"/>
      <c r="S476" s="2"/>
      <c r="T476" s="2"/>
    </row>
    <row r="477" spans="1:20" ht="15">
      <c r="A477" s="92"/>
      <c r="B477" s="279"/>
      <c r="C477" s="73"/>
      <c r="D477" s="279"/>
      <c r="E477" s="517"/>
      <c r="F477" s="141"/>
      <c r="G477" s="52"/>
      <c r="H477" s="155"/>
      <c r="I477" s="155"/>
      <c r="J477" s="52"/>
      <c r="K477" s="52"/>
      <c r="L477" s="52"/>
      <c r="M477" s="52"/>
      <c r="N477" s="52"/>
      <c r="O477" s="52"/>
      <c r="P477" s="277"/>
      <c r="Q477" s="2"/>
      <c r="R477" s="2"/>
      <c r="S477" s="2"/>
      <c r="T477" s="2"/>
    </row>
    <row r="478" spans="1:20" ht="38.25">
      <c r="A478" s="14" t="s">
        <v>60</v>
      </c>
      <c r="B478" s="80" t="s">
        <v>405</v>
      </c>
      <c r="C478" s="80" t="s">
        <v>406</v>
      </c>
      <c r="D478" s="45" t="s">
        <v>389</v>
      </c>
      <c r="E478" s="578"/>
      <c r="F478" s="359" t="str">
        <f>B478</f>
        <v>Evaluation Year</v>
      </c>
      <c r="G478" s="359" t="str">
        <f>C478</f>
        <v>Construction or Upgrade Year</v>
      </c>
      <c r="H478" s="359" t="str">
        <f>D478</f>
        <v>Age</v>
      </c>
      <c r="I478" s="155"/>
      <c r="J478" s="52"/>
      <c r="K478" s="52"/>
      <c r="L478" s="52"/>
      <c r="M478" s="52"/>
      <c r="N478" s="52"/>
      <c r="O478" s="52"/>
      <c r="P478" s="277"/>
      <c r="Q478" s="2"/>
      <c r="R478" s="2"/>
      <c r="S478" s="2"/>
      <c r="T478" s="2"/>
    </row>
    <row r="479" spans="1:20" ht="15.75">
      <c r="A479" s="358" t="s">
        <v>61</v>
      </c>
      <c r="B479" s="285">
        <v>2017</v>
      </c>
      <c r="C479" s="81" t="s">
        <v>86</v>
      </c>
      <c r="D479" s="285" t="e">
        <f aca="true" t="shared" si="13" ref="D479:D484">IF(B479-C479&gt;=20,20,B479-C479)</f>
        <v>#VALUE!</v>
      </c>
      <c r="E479" s="615"/>
      <c r="F479" s="359">
        <f aca="true" t="shared" si="14" ref="F479:F484">B479</f>
        <v>2017</v>
      </c>
      <c r="G479" s="359" t="str">
        <f aca="true" t="shared" si="15" ref="G479:G484">C479</f>
        <v>[YEAR]</v>
      </c>
      <c r="H479" s="359" t="e">
        <f aca="true" t="shared" si="16" ref="H479:H484">D479</f>
        <v>#VALUE!</v>
      </c>
      <c r="I479" s="155"/>
      <c r="J479" s="52"/>
      <c r="K479" s="52"/>
      <c r="L479" s="52"/>
      <c r="M479" s="52"/>
      <c r="N479" s="52"/>
      <c r="O479" s="52"/>
      <c r="P479" s="277"/>
      <c r="Q479" s="2"/>
      <c r="R479" s="2"/>
      <c r="S479" s="2"/>
      <c r="T479" s="2"/>
    </row>
    <row r="480" spans="1:20" ht="15.75">
      <c r="A480" s="358" t="s">
        <v>82</v>
      </c>
      <c r="B480" s="285">
        <v>2017</v>
      </c>
      <c r="C480" s="81" t="s">
        <v>86</v>
      </c>
      <c r="D480" s="285" t="e">
        <f t="shared" si="13"/>
        <v>#VALUE!</v>
      </c>
      <c r="E480" s="615"/>
      <c r="F480" s="359">
        <f t="shared" si="14"/>
        <v>2017</v>
      </c>
      <c r="G480" s="359" t="str">
        <f t="shared" si="15"/>
        <v>[YEAR]</v>
      </c>
      <c r="H480" s="359" t="e">
        <f t="shared" si="16"/>
        <v>#VALUE!</v>
      </c>
      <c r="I480" s="155"/>
      <c r="J480" s="52"/>
      <c r="K480" s="52"/>
      <c r="L480" s="52"/>
      <c r="M480" s="52"/>
      <c r="N480" s="52"/>
      <c r="O480" s="52"/>
      <c r="P480" s="277"/>
      <c r="Q480" s="2"/>
      <c r="R480" s="2"/>
      <c r="S480" s="2"/>
      <c r="T480" s="2"/>
    </row>
    <row r="481" spans="1:20" ht="15.75">
      <c r="A481" s="358" t="s">
        <v>83</v>
      </c>
      <c r="B481" s="285">
        <v>2017</v>
      </c>
      <c r="C481" s="81" t="s">
        <v>86</v>
      </c>
      <c r="D481" s="285" t="e">
        <f t="shared" si="13"/>
        <v>#VALUE!</v>
      </c>
      <c r="E481" s="615"/>
      <c r="F481" s="359">
        <f t="shared" si="14"/>
        <v>2017</v>
      </c>
      <c r="G481" s="359" t="str">
        <f t="shared" si="15"/>
        <v>[YEAR]</v>
      </c>
      <c r="H481" s="359" t="e">
        <f t="shared" si="16"/>
        <v>#VALUE!</v>
      </c>
      <c r="I481" s="155"/>
      <c r="J481" s="52"/>
      <c r="K481" s="52"/>
      <c r="L481" s="52"/>
      <c r="M481" s="52"/>
      <c r="N481" s="52"/>
      <c r="O481" s="52"/>
      <c r="P481" s="277"/>
      <c r="Q481" s="2"/>
      <c r="R481" s="2"/>
      <c r="S481" s="2"/>
      <c r="T481" s="2"/>
    </row>
    <row r="482" spans="1:20" ht="15.75">
      <c r="A482" s="358" t="s">
        <v>84</v>
      </c>
      <c r="B482" s="285">
        <v>2017</v>
      </c>
      <c r="C482" s="81" t="s">
        <v>86</v>
      </c>
      <c r="D482" s="285" t="e">
        <f t="shared" si="13"/>
        <v>#VALUE!</v>
      </c>
      <c r="E482" s="615"/>
      <c r="F482" s="359">
        <f t="shared" si="14"/>
        <v>2017</v>
      </c>
      <c r="G482" s="359" t="str">
        <f t="shared" si="15"/>
        <v>[YEAR]</v>
      </c>
      <c r="H482" s="359" t="e">
        <f t="shared" si="16"/>
        <v>#VALUE!</v>
      </c>
      <c r="I482" s="155"/>
      <c r="J482" s="52"/>
      <c r="K482" s="52"/>
      <c r="L482" s="52"/>
      <c r="M482" s="52"/>
      <c r="N482" s="52"/>
      <c r="O482" s="52"/>
      <c r="P482" s="277"/>
      <c r="Q482" s="2"/>
      <c r="R482" s="2"/>
      <c r="S482" s="2"/>
      <c r="T482" s="2"/>
    </row>
    <row r="483" spans="1:20" ht="15.75">
      <c r="A483" s="358" t="s">
        <v>85</v>
      </c>
      <c r="B483" s="285">
        <v>2017</v>
      </c>
      <c r="C483" s="81" t="s">
        <v>86</v>
      </c>
      <c r="D483" s="285" t="e">
        <f t="shared" si="13"/>
        <v>#VALUE!</v>
      </c>
      <c r="E483" s="615"/>
      <c r="F483" s="359">
        <f t="shared" si="14"/>
        <v>2017</v>
      </c>
      <c r="G483" s="359" t="str">
        <f t="shared" si="15"/>
        <v>[YEAR]</v>
      </c>
      <c r="H483" s="359" t="e">
        <f t="shared" si="16"/>
        <v>#VALUE!</v>
      </c>
      <c r="I483" s="155"/>
      <c r="J483" s="52"/>
      <c r="K483" s="52"/>
      <c r="L483" s="52"/>
      <c r="M483" s="52"/>
      <c r="N483" s="52"/>
      <c r="O483" s="52"/>
      <c r="P483" s="277"/>
      <c r="Q483" s="2"/>
      <c r="R483" s="2"/>
      <c r="S483" s="2"/>
      <c r="T483" s="2"/>
    </row>
    <row r="484" spans="1:20" ht="15.75">
      <c r="A484" s="358" t="s">
        <v>63</v>
      </c>
      <c r="B484" s="285">
        <v>2017</v>
      </c>
      <c r="C484" s="81" t="s">
        <v>86</v>
      </c>
      <c r="D484" s="285" t="e">
        <f t="shared" si="13"/>
        <v>#VALUE!</v>
      </c>
      <c r="E484" s="615"/>
      <c r="F484" s="359">
        <f t="shared" si="14"/>
        <v>2017</v>
      </c>
      <c r="G484" s="359" t="str">
        <f t="shared" si="15"/>
        <v>[YEAR]</v>
      </c>
      <c r="H484" s="359" t="e">
        <f t="shared" si="16"/>
        <v>#VALUE!</v>
      </c>
      <c r="I484" s="155"/>
      <c r="J484" s="52"/>
      <c r="K484" s="52"/>
      <c r="L484" s="52"/>
      <c r="M484" s="52"/>
      <c r="N484" s="52"/>
      <c r="O484" s="52"/>
      <c r="P484" s="277"/>
      <c r="Q484" s="2"/>
      <c r="R484" s="2"/>
      <c r="S484" s="2"/>
      <c r="T484" s="2"/>
    </row>
    <row r="485" spans="1:20" ht="15">
      <c r="A485" s="612"/>
      <c r="B485" s="279"/>
      <c r="C485" s="301"/>
      <c r="D485" s="279"/>
      <c r="E485" s="517"/>
      <c r="F485" s="141"/>
      <c r="G485" s="52"/>
      <c r="H485" s="175"/>
      <c r="I485" s="52"/>
      <c r="J485" s="52"/>
      <c r="K485" s="52"/>
      <c r="L485" s="52"/>
      <c r="M485" s="52"/>
      <c r="N485" s="52"/>
      <c r="O485" s="52"/>
      <c r="P485" s="277"/>
      <c r="Q485" s="2"/>
      <c r="R485" s="2"/>
      <c r="S485" s="2"/>
      <c r="T485" s="2"/>
    </row>
    <row r="486" spans="1:20" ht="15.75">
      <c r="A486" s="613" t="s">
        <v>9</v>
      </c>
      <c r="B486" s="279"/>
      <c r="C486" s="301"/>
      <c r="D486" s="279"/>
      <c r="E486" s="614" t="str">
        <f>FacilityName</f>
        <v>Select Facility</v>
      </c>
      <c r="F486" s="141" t="str">
        <f>E486</f>
        <v>Select Facility</v>
      </c>
      <c r="G486" s="52"/>
      <c r="H486" s="175"/>
      <c r="I486" s="52"/>
      <c r="J486" s="52"/>
      <c r="K486" s="52"/>
      <c r="L486" s="52"/>
      <c r="M486" s="52"/>
      <c r="N486" s="52"/>
      <c r="O486" s="52"/>
      <c r="P486" s="277"/>
      <c r="Q486" s="2"/>
      <c r="R486" s="2"/>
      <c r="S486" s="2"/>
      <c r="T486" s="2"/>
    </row>
    <row r="487" spans="1:20" ht="15.75">
      <c r="A487" s="634" t="s">
        <v>72</v>
      </c>
      <c r="B487" s="635"/>
      <c r="C487" s="635"/>
      <c r="D487" s="635"/>
      <c r="E487" s="636"/>
      <c r="F487" s="144"/>
      <c r="G487" s="27"/>
      <c r="H487" s="155"/>
      <c r="I487" s="155"/>
      <c r="J487" s="52"/>
      <c r="K487" s="52"/>
      <c r="L487" s="52"/>
      <c r="M487" s="52"/>
      <c r="N487" s="52"/>
      <c r="O487" s="52"/>
      <c r="P487" s="277"/>
      <c r="Q487" s="2"/>
      <c r="R487" s="2"/>
      <c r="S487" s="2"/>
      <c r="T487" s="2"/>
    </row>
    <row r="488" spans="1:20" ht="15.75">
      <c r="A488" s="309" t="s">
        <v>11</v>
      </c>
      <c r="B488" s="323"/>
      <c r="C488" s="323"/>
      <c r="D488" s="323"/>
      <c r="E488" s="316" t="s">
        <v>393</v>
      </c>
      <c r="F488" s="126"/>
      <c r="G488" s="52"/>
      <c r="H488" s="155"/>
      <c r="I488" s="155"/>
      <c r="J488" s="52"/>
      <c r="K488" s="52"/>
      <c r="L488" s="52"/>
      <c r="M488" s="52"/>
      <c r="N488" s="52"/>
      <c r="O488" s="52"/>
      <c r="P488" s="277"/>
      <c r="Q488" s="2"/>
      <c r="R488" s="2"/>
      <c r="S488" s="2"/>
      <c r="T488" s="2"/>
    </row>
    <row r="489" spans="1:20" ht="32.25" customHeight="1">
      <c r="A489" s="732" t="s">
        <v>411</v>
      </c>
      <c r="B489" s="733"/>
      <c r="C489" s="733"/>
      <c r="D489" s="734"/>
      <c r="E489" s="231" t="s">
        <v>26</v>
      </c>
      <c r="F489" s="141" t="str">
        <f>E489</f>
        <v>[Number]</v>
      </c>
      <c r="G489" s="52"/>
      <c r="H489" s="155"/>
      <c r="I489" s="155"/>
      <c r="J489" s="52"/>
      <c r="K489" s="52"/>
      <c r="L489" s="52"/>
      <c r="M489" s="52"/>
      <c r="N489" s="52"/>
      <c r="O489" s="52"/>
      <c r="P489" s="277"/>
      <c r="Q489" s="2"/>
      <c r="R489" s="2"/>
      <c r="S489" s="2"/>
      <c r="T489" s="2"/>
    </row>
    <row r="490" spans="1:20" ht="33" customHeight="1">
      <c r="A490" s="732" t="s">
        <v>458</v>
      </c>
      <c r="B490" s="733"/>
      <c r="C490" s="733"/>
      <c r="D490" s="734"/>
      <c r="E490" s="215" t="s">
        <v>26</v>
      </c>
      <c r="F490" s="141" t="str">
        <f>E490</f>
        <v>[Number]</v>
      </c>
      <c r="G490" s="52"/>
      <c r="H490" s="155"/>
      <c r="I490" s="155"/>
      <c r="J490" s="52"/>
      <c r="K490" s="52"/>
      <c r="L490" s="52"/>
      <c r="M490" s="52"/>
      <c r="N490" s="52"/>
      <c r="O490" s="52"/>
      <c r="P490" s="277"/>
      <c r="Q490" s="2"/>
      <c r="R490" s="2"/>
      <c r="S490" s="2"/>
      <c r="T490" s="2"/>
    </row>
    <row r="491" spans="1:20" ht="15">
      <c r="A491" s="409"/>
      <c r="B491" s="286"/>
      <c r="C491" s="287"/>
      <c r="D491" s="279"/>
      <c r="E491" s="517"/>
      <c r="F491" s="141"/>
      <c r="G491" s="52"/>
      <c r="H491" s="155"/>
      <c r="I491" s="155"/>
      <c r="J491" s="52"/>
      <c r="K491" s="52"/>
      <c r="L491" s="52"/>
      <c r="M491" s="52"/>
      <c r="N491" s="52"/>
      <c r="O491" s="52"/>
      <c r="P491" s="277"/>
      <c r="Q491" s="2"/>
      <c r="R491" s="2"/>
      <c r="S491" s="2"/>
      <c r="T491" s="2"/>
    </row>
    <row r="492" spans="1:20" ht="27" customHeight="1">
      <c r="A492" s="613" t="s">
        <v>9</v>
      </c>
      <c r="B492" s="279"/>
      <c r="C492" s="754" t="str">
        <f>E486</f>
        <v>Select Facility</v>
      </c>
      <c r="D492" s="754"/>
      <c r="E492" s="755"/>
      <c r="F492" s="288" t="str">
        <f>C492</f>
        <v>Select Facility</v>
      </c>
      <c r="G492" s="52"/>
      <c r="H492" s="175"/>
      <c r="I492" s="52"/>
      <c r="J492" s="52"/>
      <c r="K492" s="52"/>
      <c r="L492" s="52"/>
      <c r="M492" s="52"/>
      <c r="N492" s="52"/>
      <c r="O492" s="52"/>
      <c r="P492" s="277"/>
      <c r="Q492" s="2"/>
      <c r="R492" s="2"/>
      <c r="S492" s="2"/>
      <c r="T492" s="2"/>
    </row>
    <row r="493" spans="1:20" ht="15.75">
      <c r="A493" s="634" t="s">
        <v>426</v>
      </c>
      <c r="B493" s="635"/>
      <c r="C493" s="635"/>
      <c r="D493" s="635"/>
      <c r="E493" s="636"/>
      <c r="F493" s="144"/>
      <c r="G493" s="27"/>
      <c r="H493" s="155"/>
      <c r="I493" s="155"/>
      <c r="J493" s="52"/>
      <c r="K493" s="52"/>
      <c r="L493" s="52"/>
      <c r="M493" s="52"/>
      <c r="N493" s="52"/>
      <c r="O493" s="52"/>
      <c r="P493" s="277"/>
      <c r="Q493" s="2"/>
      <c r="R493" s="2"/>
      <c r="S493" s="2"/>
      <c r="T493" s="2"/>
    </row>
    <row r="494" spans="1:20" ht="15.75">
      <c r="A494" s="309" t="s">
        <v>11</v>
      </c>
      <c r="B494" s="151" t="s">
        <v>393</v>
      </c>
      <c r="C494" s="315"/>
      <c r="D494" s="166"/>
      <c r="E494" s="361"/>
      <c r="F494" s="115" t="s">
        <v>94</v>
      </c>
      <c r="G494" s="52"/>
      <c r="H494" s="155"/>
      <c r="I494" s="155"/>
      <c r="J494" s="52"/>
      <c r="K494" s="52"/>
      <c r="L494" s="52"/>
      <c r="M494" s="52"/>
      <c r="N494" s="52"/>
      <c r="O494" s="52"/>
      <c r="P494" s="277"/>
      <c r="Q494" s="2"/>
      <c r="R494" s="2"/>
      <c r="S494" s="2"/>
      <c r="T494" s="2"/>
    </row>
    <row r="495" spans="1:20" ht="18" customHeight="1">
      <c r="A495" s="90" t="s">
        <v>425</v>
      </c>
      <c r="B495" s="20" t="s">
        <v>35</v>
      </c>
      <c r="C495" s="279"/>
      <c r="D495" s="73"/>
      <c r="E495" s="514"/>
      <c r="F495" s="289"/>
      <c r="G495" s="52"/>
      <c r="H495" s="155"/>
      <c r="I495" s="155"/>
      <c r="J495" s="52"/>
      <c r="K495" s="52"/>
      <c r="L495" s="52"/>
      <c r="M495" s="52"/>
      <c r="N495" s="52"/>
      <c r="O495" s="52"/>
      <c r="P495" s="277"/>
      <c r="Q495" s="2" t="s">
        <v>88</v>
      </c>
      <c r="R495" s="2" t="s">
        <v>90</v>
      </c>
      <c r="S495" s="2" t="s">
        <v>93</v>
      </c>
      <c r="T495" s="2"/>
    </row>
    <row r="496" spans="1:20" ht="17.25" customHeight="1">
      <c r="A496" s="91" t="s">
        <v>87</v>
      </c>
      <c r="B496" s="89"/>
      <c r="C496" s="279"/>
      <c r="D496" s="295"/>
      <c r="E496" s="513"/>
      <c r="F496" s="141">
        <f>IF(B496="&lt; Class B",50,0)</f>
        <v>0</v>
      </c>
      <c r="G496" s="52"/>
      <c r="H496" s="155"/>
      <c r="I496" s="155"/>
      <c r="J496" s="52"/>
      <c r="K496" s="52"/>
      <c r="L496" s="52"/>
      <c r="M496" s="52"/>
      <c r="N496" s="52"/>
      <c r="O496" s="52"/>
      <c r="P496" s="277"/>
      <c r="Q496" s="2" t="s">
        <v>89</v>
      </c>
      <c r="R496" s="2" t="s">
        <v>91</v>
      </c>
      <c r="S496" s="2" t="s">
        <v>88</v>
      </c>
      <c r="T496" s="2"/>
    </row>
    <row r="497" spans="1:20" ht="15" customHeight="1">
      <c r="A497" s="91" t="s">
        <v>427</v>
      </c>
      <c r="B497" s="177"/>
      <c r="C497" s="656" t="s">
        <v>95</v>
      </c>
      <c r="D497" s="657"/>
      <c r="E497" s="658"/>
      <c r="F497" s="141">
        <f>IF(B497="0-5 Years",20,IF(B497="5-10 Years",10,0))</f>
        <v>0</v>
      </c>
      <c r="G497" s="52"/>
      <c r="H497" s="155"/>
      <c r="I497" s="155"/>
      <c r="J497" s="52"/>
      <c r="K497" s="52"/>
      <c r="L497" s="52"/>
      <c r="M497" s="52"/>
      <c r="N497" s="52"/>
      <c r="O497" s="52"/>
      <c r="P497" s="277"/>
      <c r="Q497" s="2"/>
      <c r="R497" s="2" t="s">
        <v>92</v>
      </c>
      <c r="S497" s="2"/>
      <c r="T497" s="2"/>
    </row>
    <row r="498" spans="1:20" ht="15">
      <c r="A498" s="91" t="s">
        <v>428</v>
      </c>
      <c r="B498" s="177"/>
      <c r="C498" s="656"/>
      <c r="D498" s="657"/>
      <c r="E498" s="658"/>
      <c r="F498" s="141">
        <f>IF(B498="Class A",10,IF(B498="Class B",20,0))</f>
        <v>0</v>
      </c>
      <c r="G498" s="52"/>
      <c r="H498" s="155"/>
      <c r="I498" s="155"/>
      <c r="J498" s="52"/>
      <c r="K498" s="52"/>
      <c r="L498" s="52"/>
      <c r="M498" s="52"/>
      <c r="N498" s="52"/>
      <c r="O498" s="52"/>
      <c r="P498" s="277"/>
      <c r="Q498" s="2"/>
      <c r="R498" s="2"/>
      <c r="S498" s="2"/>
      <c r="T498" s="2"/>
    </row>
    <row r="499" spans="1:20" ht="15">
      <c r="A499" s="612"/>
      <c r="B499" s="279"/>
      <c r="C499" s="301"/>
      <c r="D499" s="279"/>
      <c r="E499" s="517"/>
      <c r="F499" s="141"/>
      <c r="G499" s="291"/>
      <c r="H499" s="291"/>
      <c r="I499" s="291"/>
      <c r="J499" s="52"/>
      <c r="K499" s="52"/>
      <c r="L499" s="52"/>
      <c r="M499" s="52"/>
      <c r="N499" s="52"/>
      <c r="O499" s="52"/>
      <c r="P499" s="277"/>
      <c r="Q499" s="2"/>
      <c r="R499" s="2"/>
      <c r="S499" s="2"/>
      <c r="T499" s="2"/>
    </row>
    <row r="500" spans="1:20" ht="15.75">
      <c r="A500" s="613" t="s">
        <v>9</v>
      </c>
      <c r="B500" s="279"/>
      <c r="C500" s="301"/>
      <c r="D500" s="279"/>
      <c r="E500" s="614" t="str">
        <f>FacilityName</f>
        <v>Select Facility</v>
      </c>
      <c r="F500" s="141" t="str">
        <f>E500</f>
        <v>Select Facility</v>
      </c>
      <c r="G500" s="291"/>
      <c r="H500" s="291"/>
      <c r="I500" s="291"/>
      <c r="J500" s="52"/>
      <c r="K500" s="52"/>
      <c r="L500" s="52"/>
      <c r="M500" s="52"/>
      <c r="N500" s="52"/>
      <c r="O500" s="52"/>
      <c r="P500" s="277"/>
      <c r="Q500" s="2"/>
      <c r="R500" s="2"/>
      <c r="S500" s="2"/>
      <c r="T500" s="2"/>
    </row>
    <row r="501" spans="1:20" ht="15.75">
      <c r="A501" s="634" t="s">
        <v>96</v>
      </c>
      <c r="B501" s="635"/>
      <c r="C501" s="635"/>
      <c r="D501" s="635"/>
      <c r="E501" s="636"/>
      <c r="F501" s="147"/>
      <c r="G501" s="291"/>
      <c r="H501" s="291"/>
      <c r="I501" s="291"/>
      <c r="J501" s="52"/>
      <c r="K501" s="52"/>
      <c r="L501" s="52"/>
      <c r="M501" s="52"/>
      <c r="N501" s="52"/>
      <c r="O501" s="52"/>
      <c r="P501" s="277"/>
      <c r="Q501" s="2"/>
      <c r="R501" s="2"/>
      <c r="S501" s="2"/>
      <c r="T501" s="2"/>
    </row>
    <row r="502" spans="1:20" ht="15.75">
      <c r="A502" s="309" t="s">
        <v>11</v>
      </c>
      <c r="B502" s="510"/>
      <c r="C502" s="315"/>
      <c r="D502" s="510"/>
      <c r="E502" s="316" t="s">
        <v>393</v>
      </c>
      <c r="F502" s="501"/>
      <c r="G502" s="291"/>
      <c r="H502" s="291"/>
      <c r="I502" s="291"/>
      <c r="J502" s="52"/>
      <c r="K502" s="52"/>
      <c r="L502" s="52"/>
      <c r="M502" s="52"/>
      <c r="N502" s="52"/>
      <c r="O502" s="52"/>
      <c r="P502" s="277"/>
      <c r="Q502" s="2"/>
      <c r="R502" s="2"/>
      <c r="S502" s="2"/>
      <c r="T502" s="2"/>
    </row>
    <row r="503" spans="1:20" ht="16.5" customHeight="1">
      <c r="A503" s="732" t="s">
        <v>365</v>
      </c>
      <c r="B503" s="733"/>
      <c r="C503" s="733"/>
      <c r="D503" s="734"/>
      <c r="E503" s="477" t="s">
        <v>26</v>
      </c>
      <c r="F503" s="362" t="str">
        <f>E503</f>
        <v>[Number]</v>
      </c>
      <c r="G503" s="291"/>
      <c r="H503" s="291"/>
      <c r="I503" s="291"/>
      <c r="J503" s="52"/>
      <c r="K503" s="52"/>
      <c r="L503" s="52"/>
      <c r="M503" s="52"/>
      <c r="N503" s="52"/>
      <c r="O503" s="52"/>
      <c r="P503" s="277"/>
      <c r="Q503" s="2"/>
      <c r="R503" s="2"/>
      <c r="S503" s="2"/>
      <c r="T503" s="2"/>
    </row>
    <row r="504" spans="1:20" ht="18" customHeight="1">
      <c r="A504" s="732" t="s">
        <v>381</v>
      </c>
      <c r="B504" s="733"/>
      <c r="C504" s="733"/>
      <c r="D504" s="734"/>
      <c r="E504" s="475" t="s">
        <v>26</v>
      </c>
      <c r="F504" s="362" t="str">
        <f>E504</f>
        <v>[Number]</v>
      </c>
      <c r="G504" s="291"/>
      <c r="H504" s="291"/>
      <c r="I504" s="291"/>
      <c r="J504" s="52"/>
      <c r="K504" s="52"/>
      <c r="L504" s="52"/>
      <c r="M504" s="52"/>
      <c r="N504" s="52"/>
      <c r="O504" s="52"/>
      <c r="P504" s="277"/>
      <c r="Q504" s="2"/>
      <c r="R504" s="2"/>
      <c r="S504" s="2"/>
      <c r="T504" s="2"/>
    </row>
    <row r="505" spans="1:20" ht="18.75" customHeight="1">
      <c r="A505" s="732" t="s">
        <v>368</v>
      </c>
      <c r="B505" s="733"/>
      <c r="C505" s="733"/>
      <c r="D505" s="734"/>
      <c r="E505" s="475" t="s">
        <v>26</v>
      </c>
      <c r="F505" s="362" t="str">
        <f>E505</f>
        <v>[Number]</v>
      </c>
      <c r="G505" s="291"/>
      <c r="H505" s="291"/>
      <c r="I505" s="291"/>
      <c r="J505" s="52"/>
      <c r="K505" s="52"/>
      <c r="L505" s="52"/>
      <c r="M505" s="52"/>
      <c r="N505" s="52"/>
      <c r="O505" s="52"/>
      <c r="P505" s="277"/>
      <c r="Q505" s="2"/>
      <c r="R505" s="2"/>
      <c r="S505" s="2"/>
      <c r="T505" s="2"/>
    </row>
    <row r="506" spans="1:20" ht="15">
      <c r="A506" s="612"/>
      <c r="B506" s="279"/>
      <c r="C506" s="301"/>
      <c r="D506" s="279"/>
      <c r="E506" s="517"/>
      <c r="F506" s="141"/>
      <c r="G506" s="291"/>
      <c r="H506" s="291"/>
      <c r="I506" s="291"/>
      <c r="J506" s="52"/>
      <c r="K506" s="52"/>
      <c r="L506" s="52"/>
      <c r="M506" s="52"/>
      <c r="N506" s="52"/>
      <c r="O506" s="52"/>
      <c r="P506" s="277"/>
      <c r="Q506" s="2"/>
      <c r="R506" s="2"/>
      <c r="S506" s="2"/>
      <c r="T506" s="2"/>
    </row>
    <row r="507" spans="1:20" ht="15.75">
      <c r="A507" s="613" t="s">
        <v>9</v>
      </c>
      <c r="B507" s="279"/>
      <c r="C507" s="301"/>
      <c r="D507" s="279"/>
      <c r="E507" s="614" t="str">
        <f>FacilityName</f>
        <v>Select Facility</v>
      </c>
      <c r="F507" s="141" t="str">
        <f>E507</f>
        <v>Select Facility</v>
      </c>
      <c r="G507" s="291"/>
      <c r="H507" s="291"/>
      <c r="I507" s="291"/>
      <c r="J507" s="52"/>
      <c r="K507" s="52"/>
      <c r="L507" s="52"/>
      <c r="M507" s="52"/>
      <c r="N507" s="52"/>
      <c r="O507" s="52"/>
      <c r="P507" s="277"/>
      <c r="Q507" s="2"/>
      <c r="R507" s="2"/>
      <c r="S507" s="2"/>
      <c r="T507" s="2"/>
    </row>
    <row r="508" spans="1:20" ht="15.75">
      <c r="A508" s="631" t="s">
        <v>97</v>
      </c>
      <c r="B508" s="632"/>
      <c r="C508" s="632"/>
      <c r="D508" s="632"/>
      <c r="E508" s="633"/>
      <c r="F508" s="147"/>
      <c r="G508" s="291"/>
      <c r="H508" s="291"/>
      <c r="I508" s="291"/>
      <c r="J508" s="52"/>
      <c r="K508" s="52"/>
      <c r="L508" s="52"/>
      <c r="M508" s="52"/>
      <c r="N508" s="52"/>
      <c r="O508" s="52"/>
      <c r="P508" s="277"/>
      <c r="Q508" s="2"/>
      <c r="R508" s="2"/>
      <c r="S508" s="2"/>
      <c r="T508" s="2"/>
    </row>
    <row r="509" spans="1:20" ht="15.75">
      <c r="A509" s="309" t="s">
        <v>11</v>
      </c>
      <c r="B509" s="348"/>
      <c r="C509" s="348"/>
      <c r="D509" s="349"/>
      <c r="E509" s="311" t="s">
        <v>393</v>
      </c>
      <c r="F509" s="484"/>
      <c r="G509" s="291"/>
      <c r="H509" s="291"/>
      <c r="I509" s="291"/>
      <c r="J509" s="52"/>
      <c r="K509" s="52"/>
      <c r="L509" s="52"/>
      <c r="M509" s="52"/>
      <c r="N509" s="52"/>
      <c r="O509" s="52"/>
      <c r="P509" s="277"/>
      <c r="Q509" s="2"/>
      <c r="R509" s="2"/>
      <c r="S509" s="2"/>
      <c r="T509" s="2"/>
    </row>
    <row r="510" spans="1:20" ht="15.75">
      <c r="A510" s="19"/>
      <c r="B510" s="363"/>
      <c r="C510" s="73"/>
      <c r="D510" s="279"/>
      <c r="E510" s="511"/>
      <c r="F510" s="140"/>
      <c r="G510" s="291"/>
      <c r="H510" s="291"/>
      <c r="I510" s="291"/>
      <c r="J510" s="52"/>
      <c r="K510" s="52"/>
      <c r="L510" s="52"/>
      <c r="M510" s="52"/>
      <c r="N510" s="52"/>
      <c r="O510" s="52"/>
      <c r="P510" s="277"/>
      <c r="Q510" s="2"/>
      <c r="R510" s="2"/>
      <c r="S510" s="2"/>
      <c r="T510" s="2"/>
    </row>
    <row r="511" spans="1:20" ht="19.5" customHeight="1">
      <c r="A511" s="665" t="s">
        <v>383</v>
      </c>
      <c r="B511" s="666"/>
      <c r="C511" s="666"/>
      <c r="D511" s="667"/>
      <c r="E511" s="474" t="s">
        <v>26</v>
      </c>
      <c r="F511" s="364" t="str">
        <f>E511</f>
        <v>[Number]</v>
      </c>
      <c r="G511" s="291"/>
      <c r="H511" s="291"/>
      <c r="I511" s="291"/>
      <c r="J511" s="52"/>
      <c r="K511" s="52"/>
      <c r="L511" s="52"/>
      <c r="M511" s="52"/>
      <c r="N511" s="52"/>
      <c r="O511" s="52"/>
      <c r="P511" s="277"/>
      <c r="Q511" s="2"/>
      <c r="R511" s="2"/>
      <c r="S511" s="2"/>
      <c r="T511" s="2"/>
    </row>
    <row r="512" spans="1:20" s="290" customFormat="1" ht="12" customHeight="1">
      <c r="A512" s="409"/>
      <c r="B512" s="478"/>
      <c r="C512" s="292"/>
      <c r="D512" s="292"/>
      <c r="E512" s="512"/>
      <c r="F512" s="106"/>
      <c r="G512" s="293"/>
      <c r="H512" s="293"/>
      <c r="I512" s="293"/>
      <c r="J512" s="279"/>
      <c r="K512" s="279"/>
      <c r="L512" s="279"/>
      <c r="M512" s="279"/>
      <c r="N512" s="279"/>
      <c r="O512" s="279"/>
      <c r="P512" s="277"/>
      <c r="Q512" s="277"/>
      <c r="R512" s="277"/>
      <c r="S512" s="277"/>
      <c r="T512" s="277"/>
    </row>
    <row r="513" spans="1:20" ht="33" customHeight="1">
      <c r="A513" s="659" t="s">
        <v>407</v>
      </c>
      <c r="B513" s="660"/>
      <c r="C513" s="660"/>
      <c r="D513" s="660"/>
      <c r="E513" s="661"/>
      <c r="F513" s="367"/>
      <c r="G513" s="291"/>
      <c r="H513" s="291"/>
      <c r="I513" s="291"/>
      <c r="J513" s="52"/>
      <c r="K513" s="52"/>
      <c r="L513" s="52"/>
      <c r="M513" s="52"/>
      <c r="N513" s="52"/>
      <c r="O513" s="52"/>
      <c r="P513" s="277"/>
      <c r="Q513" s="2"/>
      <c r="R513" s="2"/>
      <c r="S513" s="2"/>
      <c r="T513" s="2"/>
    </row>
    <row r="514" spans="1:20" ht="33" customHeight="1">
      <c r="A514" s="662" t="s">
        <v>384</v>
      </c>
      <c r="B514" s="663"/>
      <c r="C514" s="663"/>
      <c r="D514" s="663"/>
      <c r="E514" s="664"/>
      <c r="F514" s="367"/>
      <c r="G514" s="291"/>
      <c r="H514" s="291"/>
      <c r="I514" s="291"/>
      <c r="J514" s="52"/>
      <c r="K514" s="52"/>
      <c r="L514" s="52"/>
      <c r="M514" s="52"/>
      <c r="N514" s="52"/>
      <c r="O514" s="52"/>
      <c r="P514" s="277"/>
      <c r="Q514" s="2"/>
      <c r="R514" s="2"/>
      <c r="S514" s="2"/>
      <c r="T514" s="2"/>
    </row>
    <row r="515" spans="1:20" ht="15">
      <c r="A515" s="202" t="s">
        <v>43</v>
      </c>
      <c r="B515" s="473" t="s">
        <v>47</v>
      </c>
      <c r="C515" s="294"/>
      <c r="D515" s="295"/>
      <c r="E515" s="513"/>
      <c r="F515" s="365" t="str">
        <f>A515</f>
        <v>[Names]</v>
      </c>
      <c r="G515" s="365" t="str">
        <f>B515</f>
        <v>[Grade]</v>
      </c>
      <c r="H515" s="155"/>
      <c r="I515" s="155"/>
      <c r="J515" s="52"/>
      <c r="K515" s="52"/>
      <c r="L515" s="52"/>
      <c r="M515" s="52"/>
      <c r="N515" s="52"/>
      <c r="O515" s="52"/>
      <c r="P515" s="277"/>
      <c r="Q515" s="2"/>
      <c r="R515" s="2"/>
      <c r="S515" s="2"/>
      <c r="T515" s="2"/>
    </row>
    <row r="516" spans="1:20" ht="15">
      <c r="A516" s="203" t="s">
        <v>43</v>
      </c>
      <c r="B516" s="473" t="s">
        <v>47</v>
      </c>
      <c r="C516" s="294"/>
      <c r="D516" s="98" t="s">
        <v>340</v>
      </c>
      <c r="E516" s="514"/>
      <c r="F516" s="365" t="str">
        <f aca="true" t="shared" si="17" ref="F516:G520">A516</f>
        <v>[Names]</v>
      </c>
      <c r="G516" s="365" t="str">
        <f t="shared" si="17"/>
        <v>[Grade]</v>
      </c>
      <c r="H516" s="155"/>
      <c r="I516" s="155"/>
      <c r="J516" s="52"/>
      <c r="K516" s="52"/>
      <c r="L516" s="52"/>
      <c r="M516" s="52"/>
      <c r="N516" s="52"/>
      <c r="O516" s="52"/>
      <c r="P516" s="277"/>
      <c r="Q516" s="2"/>
      <c r="R516" s="2"/>
      <c r="S516" s="2"/>
      <c r="T516" s="2"/>
    </row>
    <row r="517" spans="1:20" ht="15">
      <c r="A517" s="203" t="s">
        <v>43</v>
      </c>
      <c r="B517" s="473" t="s">
        <v>47</v>
      </c>
      <c r="C517" s="294"/>
      <c r="D517" s="74" t="str">
        <f>$B$11</f>
        <v>-</v>
      </c>
      <c r="E517" s="515" t="str">
        <f>$C$11</f>
        <v>-</v>
      </c>
      <c r="F517" s="365" t="str">
        <f t="shared" si="17"/>
        <v>[Names]</v>
      </c>
      <c r="G517" s="365" t="str">
        <f t="shared" si="17"/>
        <v>[Grade]</v>
      </c>
      <c r="H517" s="155"/>
      <c r="I517" s="155"/>
      <c r="J517" s="52"/>
      <c r="K517" s="52"/>
      <c r="L517" s="52"/>
      <c r="M517" s="52"/>
      <c r="N517" s="52"/>
      <c r="O517" s="52"/>
      <c r="P517" s="277"/>
      <c r="Q517" s="2"/>
      <c r="R517" s="2"/>
      <c r="S517" s="2"/>
      <c r="T517" s="2"/>
    </row>
    <row r="518" spans="1:20" ht="15.75">
      <c r="A518" s="203" t="s">
        <v>43</v>
      </c>
      <c r="B518" s="473" t="s">
        <v>47</v>
      </c>
      <c r="C518" s="294"/>
      <c r="D518" s="75" t="str">
        <f>$D$11</f>
        <v>-</v>
      </c>
      <c r="E518" s="516" t="str">
        <f>$E$11</f>
        <v>-</v>
      </c>
      <c r="F518" s="365" t="str">
        <f t="shared" si="17"/>
        <v>[Names]</v>
      </c>
      <c r="G518" s="365" t="str">
        <f t="shared" si="17"/>
        <v>[Grade]</v>
      </c>
      <c r="H518" s="155"/>
      <c r="I518" s="155"/>
      <c r="J518" s="52"/>
      <c r="K518" s="52"/>
      <c r="L518" s="52"/>
      <c r="M518" s="52"/>
      <c r="N518" s="52"/>
      <c r="O518" s="52"/>
      <c r="P518" s="277"/>
      <c r="Q518" s="2"/>
      <c r="R518" s="2"/>
      <c r="S518" s="2"/>
      <c r="T518" s="2"/>
    </row>
    <row r="519" spans="1:20" ht="15">
      <c r="A519" s="203" t="s">
        <v>43</v>
      </c>
      <c r="B519" s="473" t="s">
        <v>47</v>
      </c>
      <c r="C519" s="287"/>
      <c r="D519" s="295"/>
      <c r="E519" s="513"/>
      <c r="F519" s="365" t="str">
        <f t="shared" si="17"/>
        <v>[Names]</v>
      </c>
      <c r="G519" s="365" t="str">
        <f t="shared" si="17"/>
        <v>[Grade]</v>
      </c>
      <c r="H519" s="155"/>
      <c r="I519" s="155"/>
      <c r="J519" s="52"/>
      <c r="K519" s="52"/>
      <c r="L519" s="52"/>
      <c r="M519" s="52"/>
      <c r="N519" s="52"/>
      <c r="O519" s="52"/>
      <c r="P519" s="277"/>
      <c r="Q519" s="2"/>
      <c r="R519" s="2"/>
      <c r="S519" s="2"/>
      <c r="T519" s="2"/>
    </row>
    <row r="520" spans="1:20" ht="15">
      <c r="A520" s="203" t="s">
        <v>43</v>
      </c>
      <c r="B520" s="473" t="s">
        <v>47</v>
      </c>
      <c r="C520" s="287"/>
      <c r="D520" s="295"/>
      <c r="E520" s="513"/>
      <c r="F520" s="365" t="str">
        <f t="shared" si="17"/>
        <v>[Names]</v>
      </c>
      <c r="G520" s="365" t="str">
        <f t="shared" si="17"/>
        <v>[Grade]</v>
      </c>
      <c r="H520" s="155"/>
      <c r="I520" s="155"/>
      <c r="J520" s="52"/>
      <c r="K520" s="52"/>
      <c r="L520" s="52"/>
      <c r="M520" s="52"/>
      <c r="N520" s="52"/>
      <c r="O520" s="52"/>
      <c r="P520" s="277"/>
      <c r="Q520" s="2"/>
      <c r="R520" s="2"/>
      <c r="S520" s="2"/>
      <c r="T520" s="2"/>
    </row>
    <row r="521" spans="1:20" ht="15">
      <c r="A521" s="92"/>
      <c r="B521" s="279"/>
      <c r="C521" s="73"/>
      <c r="D521" s="279"/>
      <c r="E521" s="517"/>
      <c r="F521" s="141"/>
      <c r="G521" s="52"/>
      <c r="H521" s="155"/>
      <c r="I521" s="155"/>
      <c r="J521" s="52"/>
      <c r="K521" s="52"/>
      <c r="L521" s="52"/>
      <c r="M521" s="52"/>
      <c r="N521" s="52"/>
      <c r="O521" s="52"/>
      <c r="P521" s="277"/>
      <c r="Q521" s="2"/>
      <c r="R521" s="2"/>
      <c r="S521" s="2"/>
      <c r="T521" s="2"/>
    </row>
    <row r="522" spans="1:20" ht="19.5" customHeight="1">
      <c r="A522" s="665" t="s">
        <v>309</v>
      </c>
      <c r="B522" s="666"/>
      <c r="C522" s="666"/>
      <c r="D522" s="666"/>
      <c r="E522" s="667"/>
      <c r="F522" s="367"/>
      <c r="G522" s="52"/>
      <c r="H522" s="155"/>
      <c r="I522" s="155"/>
      <c r="J522" s="52"/>
      <c r="K522" s="52"/>
      <c r="L522" s="52"/>
      <c r="M522" s="52"/>
      <c r="N522" s="52"/>
      <c r="O522" s="52"/>
      <c r="P522" s="277"/>
      <c r="Q522" s="2"/>
      <c r="R522" s="2"/>
      <c r="S522" s="2"/>
      <c r="T522" s="2"/>
    </row>
    <row r="523" spans="1:20" ht="15">
      <c r="A523" s="84" t="s">
        <v>400</v>
      </c>
      <c r="B523" s="279"/>
      <c r="C523" s="73"/>
      <c r="D523" s="279"/>
      <c r="E523" s="517"/>
      <c r="F523" s="141"/>
      <c r="G523" s="52"/>
      <c r="H523" s="155"/>
      <c r="I523" s="155"/>
      <c r="J523" s="52"/>
      <c r="K523" s="52"/>
      <c r="L523" s="52"/>
      <c r="M523" s="52"/>
      <c r="N523" s="52"/>
      <c r="O523" s="52"/>
      <c r="P523" s="277"/>
      <c r="Q523" s="2"/>
      <c r="R523" s="2"/>
      <c r="S523" s="2"/>
      <c r="T523" s="2"/>
    </row>
    <row r="524" spans="1:20" ht="15">
      <c r="A524" s="92" t="s">
        <v>37</v>
      </c>
      <c r="B524" s="637" t="s">
        <v>43</v>
      </c>
      <c r="C524" s="637"/>
      <c r="D524" s="66"/>
      <c r="E524" s="518"/>
      <c r="F524" s="366" t="str">
        <f aca="true" t="shared" si="18" ref="F524:F529">B524</f>
        <v>[Names]</v>
      </c>
      <c r="G524" s="52"/>
      <c r="H524" s="155"/>
      <c r="I524" s="155"/>
      <c r="J524" s="52"/>
      <c r="K524" s="52"/>
      <c r="L524" s="52"/>
      <c r="M524" s="52"/>
      <c r="N524" s="52"/>
      <c r="O524" s="52"/>
      <c r="P524" s="277"/>
      <c r="Q524" s="2"/>
      <c r="R524" s="2"/>
      <c r="S524" s="2"/>
      <c r="T524" s="2"/>
    </row>
    <row r="525" spans="1:20" ht="15">
      <c r="A525" s="92" t="s">
        <v>38</v>
      </c>
      <c r="B525" s="640" t="s">
        <v>43</v>
      </c>
      <c r="C525" s="640"/>
      <c r="D525" s="66"/>
      <c r="E525" s="518"/>
      <c r="F525" s="366" t="str">
        <f t="shared" si="18"/>
        <v>[Names]</v>
      </c>
      <c r="G525" s="52"/>
      <c r="H525" s="155"/>
      <c r="I525" s="155"/>
      <c r="J525" s="52"/>
      <c r="K525" s="52"/>
      <c r="L525" s="52"/>
      <c r="M525" s="52"/>
      <c r="N525" s="52"/>
      <c r="O525" s="52"/>
      <c r="P525" s="277"/>
      <c r="Q525" s="2"/>
      <c r="R525" s="2"/>
      <c r="S525" s="2"/>
      <c r="T525" s="2"/>
    </row>
    <row r="526" spans="1:20" ht="15">
      <c r="A526" s="92" t="s">
        <v>413</v>
      </c>
      <c r="B526" s="640" t="s">
        <v>43</v>
      </c>
      <c r="C526" s="640"/>
      <c r="D526" s="66"/>
      <c r="E526" s="518"/>
      <c r="F526" s="366" t="str">
        <f t="shared" si="18"/>
        <v>[Names]</v>
      </c>
      <c r="G526" s="52"/>
      <c r="H526" s="155"/>
      <c r="I526" s="155"/>
      <c r="J526" s="52"/>
      <c r="K526" s="52"/>
      <c r="L526" s="52"/>
      <c r="M526" s="52"/>
      <c r="N526" s="52"/>
      <c r="O526" s="52"/>
      <c r="P526" s="277"/>
      <c r="Q526" s="2"/>
      <c r="R526" s="2"/>
      <c r="S526" s="2"/>
      <c r="T526" s="2"/>
    </row>
    <row r="527" spans="1:20" ht="15">
      <c r="A527" s="92" t="s">
        <v>414</v>
      </c>
      <c r="B527" s="640" t="s">
        <v>43</v>
      </c>
      <c r="C527" s="640"/>
      <c r="D527" s="66"/>
      <c r="E527" s="518"/>
      <c r="F527" s="366" t="str">
        <f t="shared" si="18"/>
        <v>[Names]</v>
      </c>
      <c r="G527" s="52"/>
      <c r="H527" s="155"/>
      <c r="I527" s="155"/>
      <c r="J527" s="52"/>
      <c r="K527" s="52"/>
      <c r="L527" s="52"/>
      <c r="M527" s="52"/>
      <c r="N527" s="52"/>
      <c r="O527" s="52"/>
      <c r="P527" s="277"/>
      <c r="Q527" s="2"/>
      <c r="R527" s="2"/>
      <c r="S527" s="2"/>
      <c r="T527" s="2"/>
    </row>
    <row r="528" spans="1:20" ht="15">
      <c r="A528" s="92" t="s">
        <v>415</v>
      </c>
      <c r="B528" s="640" t="s">
        <v>43</v>
      </c>
      <c r="C528" s="640"/>
      <c r="D528" s="66"/>
      <c r="E528" s="518"/>
      <c r="F528" s="366" t="str">
        <f t="shared" si="18"/>
        <v>[Names]</v>
      </c>
      <c r="G528" s="52"/>
      <c r="H528" s="155"/>
      <c r="I528" s="155"/>
      <c r="J528" s="52"/>
      <c r="K528" s="52"/>
      <c r="L528" s="52"/>
      <c r="M528" s="52"/>
      <c r="N528" s="52"/>
      <c r="O528" s="52"/>
      <c r="P528" s="277"/>
      <c r="Q528" s="2"/>
      <c r="R528" s="2"/>
      <c r="S528" s="2"/>
      <c r="T528" s="2"/>
    </row>
    <row r="529" spans="1:20" ht="15">
      <c r="A529" s="92" t="s">
        <v>416</v>
      </c>
      <c r="B529" s="640" t="s">
        <v>43</v>
      </c>
      <c r="C529" s="640"/>
      <c r="D529" s="66"/>
      <c r="E529" s="518"/>
      <c r="F529" s="366" t="str">
        <f t="shared" si="18"/>
        <v>[Names]</v>
      </c>
      <c r="G529" s="52"/>
      <c r="H529" s="155"/>
      <c r="I529" s="155"/>
      <c r="J529" s="52"/>
      <c r="K529" s="52"/>
      <c r="L529" s="52"/>
      <c r="M529" s="52"/>
      <c r="N529" s="52"/>
      <c r="O529" s="52"/>
      <c r="P529" s="277"/>
      <c r="Q529" s="2"/>
      <c r="R529" s="2"/>
      <c r="S529" s="2"/>
      <c r="T529" s="2"/>
    </row>
    <row r="530" spans="1:20" ht="15">
      <c r="A530" s="92"/>
      <c r="B530" s="296"/>
      <c r="C530" s="297"/>
      <c r="D530" s="73"/>
      <c r="E530" s="514"/>
      <c r="F530" s="289"/>
      <c r="G530" s="52"/>
      <c r="H530" s="155"/>
      <c r="I530" s="155"/>
      <c r="J530" s="52"/>
      <c r="K530" s="52"/>
      <c r="L530" s="52"/>
      <c r="M530" s="52"/>
      <c r="N530" s="52"/>
      <c r="O530" s="52"/>
      <c r="P530" s="277"/>
      <c r="Q530" s="2"/>
      <c r="R530" s="2"/>
      <c r="S530" s="2"/>
      <c r="T530" s="2"/>
    </row>
    <row r="531" spans="1:20" ht="15.75">
      <c r="A531" s="92"/>
      <c r="B531" s="73"/>
      <c r="C531" s="298"/>
      <c r="D531" s="73"/>
      <c r="E531" s="519" t="s">
        <v>35</v>
      </c>
      <c r="F531" s="289"/>
      <c r="G531" s="52"/>
      <c r="H531" s="155"/>
      <c r="I531" s="155"/>
      <c r="J531" s="52"/>
      <c r="K531" s="52"/>
      <c r="L531" s="52"/>
      <c r="M531" s="52"/>
      <c r="N531" s="52"/>
      <c r="O531" s="52"/>
      <c r="P531" s="277"/>
      <c r="Q531" s="2"/>
      <c r="R531" s="2"/>
      <c r="S531" s="2"/>
      <c r="T531" s="2"/>
    </row>
    <row r="532" spans="1:20" ht="32.25" customHeight="1">
      <c r="A532" s="732" t="s">
        <v>114</v>
      </c>
      <c r="B532" s="733"/>
      <c r="C532" s="733"/>
      <c r="D532" s="734"/>
      <c r="E532" s="177"/>
      <c r="F532" s="168">
        <f>IF(E532="Yes",1,0)</f>
        <v>0</v>
      </c>
      <c r="G532" s="52"/>
      <c r="H532" s="155"/>
      <c r="I532" s="155"/>
      <c r="J532" s="52"/>
      <c r="K532" s="52"/>
      <c r="L532" s="52"/>
      <c r="M532" s="52"/>
      <c r="N532" s="52"/>
      <c r="O532" s="52"/>
      <c r="P532" s="277"/>
      <c r="Q532" s="2"/>
      <c r="R532" s="2"/>
      <c r="S532" s="2"/>
      <c r="T532" s="2"/>
    </row>
    <row r="533" spans="1:20" ht="15.75">
      <c r="A533" s="616"/>
      <c r="B533" s="617"/>
      <c r="C533" s="301"/>
      <c r="D533" s="21"/>
      <c r="E533" s="618"/>
      <c r="F533" s="281"/>
      <c r="G533" s="163"/>
      <c r="H533" s="164"/>
      <c r="I533" s="163"/>
      <c r="J533" s="52"/>
      <c r="K533" s="52"/>
      <c r="L533" s="52"/>
      <c r="M533" s="52"/>
      <c r="N533" s="52"/>
      <c r="O533" s="52"/>
      <c r="P533" s="52"/>
      <c r="Q533" s="52"/>
      <c r="R533" s="52"/>
      <c r="S533" s="52"/>
      <c r="T533" s="2"/>
    </row>
    <row r="534" spans="1:20" ht="15.75" customHeight="1">
      <c r="A534" s="612"/>
      <c r="B534" s="279"/>
      <c r="C534" s="47"/>
      <c r="D534" s="47"/>
      <c r="E534" s="619"/>
      <c r="F534" s="142"/>
      <c r="G534" s="46"/>
      <c r="H534" s="46"/>
      <c r="I534" s="46"/>
      <c r="J534" s="52"/>
      <c r="K534" s="52"/>
      <c r="L534" s="52"/>
      <c r="M534" s="52"/>
      <c r="N534" s="52"/>
      <c r="O534" s="52"/>
      <c r="P534" s="52"/>
      <c r="Q534" s="52"/>
      <c r="R534" s="52"/>
      <c r="S534" s="52"/>
      <c r="T534" s="2"/>
    </row>
    <row r="535" spans="1:20" ht="15.75" customHeight="1">
      <c r="A535" s="613" t="s">
        <v>9</v>
      </c>
      <c r="B535" s="279"/>
      <c r="C535" s="47"/>
      <c r="D535" s="47"/>
      <c r="E535" s="614" t="str">
        <f>FacilityName</f>
        <v>Select Facility</v>
      </c>
      <c r="F535" s="142"/>
      <c r="G535" s="46"/>
      <c r="H535" s="46"/>
      <c r="I535" s="46"/>
      <c r="J535" s="52"/>
      <c r="K535" s="52"/>
      <c r="L535" s="52"/>
      <c r="M535" s="52"/>
      <c r="N535" s="52"/>
      <c r="O535" s="52"/>
      <c r="P535" s="52"/>
      <c r="Q535" s="52"/>
      <c r="R535" s="52"/>
      <c r="S535" s="52"/>
      <c r="T535" s="2"/>
    </row>
    <row r="536" spans="1:20" ht="15.75">
      <c r="A536" s="634" t="s">
        <v>98</v>
      </c>
      <c r="B536" s="635"/>
      <c r="C536" s="635"/>
      <c r="D536" s="635"/>
      <c r="E536" s="636"/>
      <c r="F536" s="144"/>
      <c r="G536" s="27"/>
      <c r="H536" s="155"/>
      <c r="I536" s="155"/>
      <c r="J536" s="52"/>
      <c r="K536" s="52"/>
      <c r="L536" s="52"/>
      <c r="M536" s="52"/>
      <c r="N536" s="52"/>
      <c r="O536" s="52"/>
      <c r="P536" s="52"/>
      <c r="Q536" s="52"/>
      <c r="R536" s="52"/>
      <c r="S536" s="52"/>
      <c r="T536" s="2"/>
    </row>
    <row r="537" spans="1:20" ht="15.75">
      <c r="A537" s="309" t="s">
        <v>11</v>
      </c>
      <c r="B537" s="315"/>
      <c r="C537" s="315"/>
      <c r="D537" s="315"/>
      <c r="E537" s="316" t="s">
        <v>393</v>
      </c>
      <c r="F537" s="115" t="s">
        <v>12</v>
      </c>
      <c r="G537" s="52"/>
      <c r="H537" s="155"/>
      <c r="I537" s="155"/>
      <c r="J537" s="52"/>
      <c r="K537" s="52"/>
      <c r="L537" s="52"/>
      <c r="M537" s="52"/>
      <c r="N537" s="52"/>
      <c r="O537" s="52"/>
      <c r="P537" s="52"/>
      <c r="Q537" s="52"/>
      <c r="R537" s="52"/>
      <c r="S537" s="52"/>
      <c r="T537" s="2"/>
    </row>
    <row r="538" spans="1:20" ht="15.75">
      <c r="A538" s="18"/>
      <c r="B538" s="390"/>
      <c r="C538" s="279"/>
      <c r="D538" s="295"/>
      <c r="E538" s="519" t="s">
        <v>35</v>
      </c>
      <c r="F538" s="141"/>
      <c r="G538" s="52"/>
      <c r="H538" s="155"/>
      <c r="I538" s="155"/>
      <c r="J538" s="52"/>
      <c r="K538" s="52"/>
      <c r="L538" s="52"/>
      <c r="M538" s="52"/>
      <c r="N538" s="52"/>
      <c r="O538" s="52"/>
      <c r="P538" s="52"/>
      <c r="Q538" s="52"/>
      <c r="R538" s="52"/>
      <c r="S538" s="52"/>
      <c r="T538" s="2"/>
    </row>
    <row r="539" spans="1:20" ht="29.25" customHeight="1">
      <c r="A539" s="665" t="s">
        <v>419</v>
      </c>
      <c r="B539" s="666"/>
      <c r="C539" s="666"/>
      <c r="D539" s="667"/>
      <c r="E539" s="177"/>
      <c r="F539" s="168">
        <f>IF(E539="Yes",1,0)</f>
        <v>0</v>
      </c>
      <c r="G539" s="52"/>
      <c r="H539" s="155"/>
      <c r="I539" s="155"/>
      <c r="J539" s="52"/>
      <c r="K539" s="52"/>
      <c r="L539" s="52"/>
      <c r="M539" s="52"/>
      <c r="N539" s="52"/>
      <c r="O539" s="52"/>
      <c r="P539" s="52"/>
      <c r="Q539" s="52"/>
      <c r="R539" s="52"/>
      <c r="S539" s="52"/>
      <c r="T539" s="2"/>
    </row>
    <row r="540" spans="1:20" ht="34.5" customHeight="1">
      <c r="A540" s="665" t="s">
        <v>420</v>
      </c>
      <c r="B540" s="666"/>
      <c r="C540" s="666"/>
      <c r="D540" s="667"/>
      <c r="E540" s="177"/>
      <c r="F540" s="168">
        <f>IF(E540="Yes",1,0)</f>
        <v>0</v>
      </c>
      <c r="G540" s="52"/>
      <c r="H540" s="155"/>
      <c r="I540" s="155"/>
      <c r="J540" s="52"/>
      <c r="K540" s="52"/>
      <c r="L540" s="52"/>
      <c r="M540" s="52"/>
      <c r="N540" s="52"/>
      <c r="O540" s="52"/>
      <c r="P540" s="52"/>
      <c r="Q540" s="52"/>
      <c r="R540" s="52"/>
      <c r="S540" s="52"/>
      <c r="T540" s="2"/>
    </row>
    <row r="541" spans="1:20" ht="34.5" customHeight="1">
      <c r="A541" s="662" t="s">
        <v>437</v>
      </c>
      <c r="B541" s="663"/>
      <c r="C541" s="663"/>
      <c r="D541" s="663"/>
      <c r="E541" s="664"/>
      <c r="F541" s="289"/>
      <c r="G541" s="52"/>
      <c r="H541" s="155"/>
      <c r="I541" s="155"/>
      <c r="J541" s="52"/>
      <c r="K541" s="52"/>
      <c r="L541" s="52"/>
      <c r="M541" s="52"/>
      <c r="N541" s="52"/>
      <c r="O541" s="52"/>
      <c r="P541" s="52"/>
      <c r="Q541" s="52"/>
      <c r="R541" s="52"/>
      <c r="S541" s="52"/>
      <c r="T541" s="2"/>
    </row>
    <row r="542" spans="1:20" ht="15.75" customHeight="1">
      <c r="A542" s="22" t="s">
        <v>99</v>
      </c>
      <c r="B542" s="279"/>
      <c r="C542" s="279"/>
      <c r="D542" s="299"/>
      <c r="E542" s="620" t="s">
        <v>35</v>
      </c>
      <c r="F542" s="289"/>
      <c r="G542" s="52"/>
      <c r="H542" s="155"/>
      <c r="I542" s="155"/>
      <c r="J542" s="52"/>
      <c r="K542" s="52"/>
      <c r="L542" s="52"/>
      <c r="M542" s="52"/>
      <c r="N542" s="52"/>
      <c r="O542" s="52"/>
      <c r="P542" s="52"/>
      <c r="Q542" s="52"/>
      <c r="R542" s="52"/>
      <c r="S542" s="52"/>
      <c r="T542" s="2"/>
    </row>
    <row r="543" spans="1:20" ht="15">
      <c r="A543" s="94" t="s">
        <v>431</v>
      </c>
      <c r="B543" s="279"/>
      <c r="C543" s="279"/>
      <c r="D543" s="295"/>
      <c r="E543" s="89"/>
      <c r="F543" s="168">
        <f>IF(E543="Yes",1,0)</f>
        <v>0</v>
      </c>
      <c r="G543" s="52"/>
      <c r="H543" s="155"/>
      <c r="I543" s="155"/>
      <c r="J543" s="52"/>
      <c r="K543" s="52"/>
      <c r="L543" s="52"/>
      <c r="M543" s="52"/>
      <c r="N543" s="52"/>
      <c r="O543" s="52"/>
      <c r="P543" s="52"/>
      <c r="Q543" s="52"/>
      <c r="R543" s="52"/>
      <c r="S543" s="52"/>
      <c r="T543" s="2"/>
    </row>
    <row r="544" spans="1:20" ht="15" customHeight="1">
      <c r="A544" s="94" t="s">
        <v>77</v>
      </c>
      <c r="B544" s="279"/>
      <c r="C544" s="279"/>
      <c r="D544" s="295"/>
      <c r="E544" s="177"/>
      <c r="F544" s="168">
        <f aca="true" t="shared" si="19" ref="F544:F564">IF(E544="Yes",1,0)</f>
        <v>0</v>
      </c>
      <c r="G544" s="52"/>
      <c r="H544" s="155"/>
      <c r="I544" s="155"/>
      <c r="J544" s="52"/>
      <c r="K544" s="52"/>
      <c r="L544" s="52"/>
      <c r="M544" s="52"/>
      <c r="N544" s="52"/>
      <c r="O544" s="52"/>
      <c r="P544" s="52"/>
      <c r="Q544" s="52"/>
      <c r="R544" s="52"/>
      <c r="S544" s="52"/>
      <c r="T544" s="2"/>
    </row>
    <row r="545" spans="1:20" ht="15">
      <c r="A545" s="94" t="s">
        <v>432</v>
      </c>
      <c r="B545" s="279"/>
      <c r="C545" s="279"/>
      <c r="D545" s="295"/>
      <c r="E545" s="177"/>
      <c r="F545" s="168">
        <f t="shared" si="19"/>
        <v>0</v>
      </c>
      <c r="G545" s="52"/>
      <c r="H545" s="155"/>
      <c r="I545" s="155"/>
      <c r="J545" s="52"/>
      <c r="K545" s="52"/>
      <c r="L545" s="52"/>
      <c r="M545" s="52"/>
      <c r="N545" s="52"/>
      <c r="O545" s="52"/>
      <c r="P545" s="52"/>
      <c r="Q545" s="52"/>
      <c r="R545" s="52"/>
      <c r="S545" s="52"/>
      <c r="T545" s="2"/>
    </row>
    <row r="546" spans="1:20" ht="15" customHeight="1">
      <c r="A546" s="94" t="s">
        <v>430</v>
      </c>
      <c r="B546" s="279"/>
      <c r="C546" s="279"/>
      <c r="D546" s="295"/>
      <c r="E546" s="177"/>
      <c r="F546" s="168">
        <f t="shared" si="19"/>
        <v>0</v>
      </c>
      <c r="G546" s="52"/>
      <c r="H546" s="155"/>
      <c r="I546" s="155"/>
      <c r="J546" s="52"/>
      <c r="K546" s="52"/>
      <c r="L546" s="52"/>
      <c r="M546" s="52"/>
      <c r="N546" s="52"/>
      <c r="O546" s="52"/>
      <c r="P546" s="52"/>
      <c r="Q546" s="52"/>
      <c r="R546" s="52"/>
      <c r="S546" s="52"/>
      <c r="T546" s="2"/>
    </row>
    <row r="547" spans="1:20" ht="15" customHeight="1">
      <c r="A547" s="94" t="s">
        <v>100</v>
      </c>
      <c r="B547" s="279"/>
      <c r="C547" s="279"/>
      <c r="D547" s="295"/>
      <c r="E547" s="177"/>
      <c r="F547" s="168">
        <f t="shared" si="19"/>
        <v>0</v>
      </c>
      <c r="G547" s="52"/>
      <c r="H547" s="155"/>
      <c r="I547" s="155"/>
      <c r="J547" s="52"/>
      <c r="K547" s="52"/>
      <c r="L547" s="52"/>
      <c r="M547" s="52"/>
      <c r="N547" s="52"/>
      <c r="O547" s="52"/>
      <c r="P547" s="52"/>
      <c r="Q547" s="52"/>
      <c r="R547" s="52"/>
      <c r="S547" s="52"/>
      <c r="T547" s="2"/>
    </row>
    <row r="548" spans="1:20" ht="15" customHeight="1">
      <c r="A548" s="94" t="s">
        <v>101</v>
      </c>
      <c r="B548" s="279"/>
      <c r="C548" s="279"/>
      <c r="D548" s="295"/>
      <c r="E548" s="177"/>
      <c r="F548" s="168">
        <f t="shared" si="19"/>
        <v>0</v>
      </c>
      <c r="G548" s="52"/>
      <c r="H548" s="155"/>
      <c r="I548" s="155"/>
      <c r="J548" s="52"/>
      <c r="K548" s="52"/>
      <c r="L548" s="52"/>
      <c r="M548" s="52"/>
      <c r="N548" s="52"/>
      <c r="O548" s="52"/>
      <c r="P548" s="52"/>
      <c r="Q548" s="52"/>
      <c r="R548" s="52"/>
      <c r="S548" s="52"/>
      <c r="T548" s="2"/>
    </row>
    <row r="549" spans="1:20" ht="15" customHeight="1">
      <c r="A549" s="94" t="s">
        <v>433</v>
      </c>
      <c r="B549" s="279"/>
      <c r="C549" s="279"/>
      <c r="D549" s="295"/>
      <c r="E549" s="177"/>
      <c r="F549" s="168">
        <f t="shared" si="19"/>
        <v>0</v>
      </c>
      <c r="G549" s="52"/>
      <c r="H549" s="155"/>
      <c r="I549" s="155"/>
      <c r="J549" s="52"/>
      <c r="K549" s="52"/>
      <c r="L549" s="52"/>
      <c r="M549" s="52"/>
      <c r="N549" s="52"/>
      <c r="O549" s="52"/>
      <c r="P549" s="52"/>
      <c r="Q549" s="52"/>
      <c r="R549" s="52"/>
      <c r="S549" s="52"/>
      <c r="T549" s="2"/>
    </row>
    <row r="550" spans="1:20" ht="15" customHeight="1">
      <c r="A550" s="94" t="s">
        <v>102</v>
      </c>
      <c r="B550" s="279"/>
      <c r="C550" s="279"/>
      <c r="D550" s="295"/>
      <c r="E550" s="177"/>
      <c r="F550" s="168">
        <f t="shared" si="19"/>
        <v>0</v>
      </c>
      <c r="G550" s="52"/>
      <c r="H550" s="155"/>
      <c r="I550" s="155"/>
      <c r="J550" s="52"/>
      <c r="K550" s="52"/>
      <c r="L550" s="52"/>
      <c r="M550" s="52"/>
      <c r="N550" s="52"/>
      <c r="O550" s="52"/>
      <c r="P550" s="52"/>
      <c r="Q550" s="52"/>
      <c r="R550" s="52"/>
      <c r="S550" s="52"/>
      <c r="T550" s="2"/>
    </row>
    <row r="551" spans="1:20" ht="30" customHeight="1">
      <c r="A551" s="94" t="s">
        <v>434</v>
      </c>
      <c r="B551" s="279"/>
      <c r="C551" s="279"/>
      <c r="D551" s="295"/>
      <c r="E551" s="177"/>
      <c r="F551" s="168">
        <f t="shared" si="19"/>
        <v>0</v>
      </c>
      <c r="G551" s="52"/>
      <c r="H551" s="155"/>
      <c r="I551" s="155"/>
      <c r="J551" s="52"/>
      <c r="K551" s="52"/>
      <c r="L551" s="52"/>
      <c r="M551" s="52"/>
      <c r="N551" s="52"/>
      <c r="O551" s="52"/>
      <c r="P551" s="52"/>
      <c r="Q551" s="52"/>
      <c r="R551" s="52"/>
      <c r="S551" s="52"/>
      <c r="T551" s="2"/>
    </row>
    <row r="552" spans="1:20" ht="29.25" customHeight="1">
      <c r="A552" s="94" t="s">
        <v>435</v>
      </c>
      <c r="B552" s="279"/>
      <c r="C552" s="279"/>
      <c r="D552" s="295"/>
      <c r="E552" s="177"/>
      <c r="F552" s="168">
        <f t="shared" si="19"/>
        <v>0</v>
      </c>
      <c r="G552" s="52"/>
      <c r="H552" s="155"/>
      <c r="I552" s="155"/>
      <c r="J552" s="52"/>
      <c r="K552" s="52"/>
      <c r="L552" s="52"/>
      <c r="M552" s="52"/>
      <c r="N552" s="52"/>
      <c r="O552" s="52"/>
      <c r="P552" s="52"/>
      <c r="Q552" s="52"/>
      <c r="R552" s="52"/>
      <c r="S552" s="52"/>
      <c r="T552" s="2"/>
    </row>
    <row r="553" spans="1:20" ht="15" customHeight="1">
      <c r="A553" s="94" t="s">
        <v>436</v>
      </c>
      <c r="B553" s="279"/>
      <c r="C553" s="279"/>
      <c r="D553" s="295"/>
      <c r="E553" s="177"/>
      <c r="F553" s="168">
        <f t="shared" si="19"/>
        <v>0</v>
      </c>
      <c r="G553" s="52"/>
      <c r="H553" s="155"/>
      <c r="I553" s="155"/>
      <c r="J553" s="52"/>
      <c r="K553" s="52"/>
      <c r="L553" s="52"/>
      <c r="M553" s="52"/>
      <c r="N553" s="52"/>
      <c r="O553" s="52"/>
      <c r="P553" s="52"/>
      <c r="Q553" s="52"/>
      <c r="R553" s="52"/>
      <c r="S553" s="52"/>
      <c r="T553" s="2"/>
    </row>
    <row r="554" spans="1:20" ht="30.75" customHeight="1">
      <c r="A554" s="94" t="s">
        <v>103</v>
      </c>
      <c r="B554" s="279"/>
      <c r="C554" s="279"/>
      <c r="D554" s="295"/>
      <c r="E554" s="177"/>
      <c r="F554" s="168">
        <f t="shared" si="19"/>
        <v>0</v>
      </c>
      <c r="G554" s="52"/>
      <c r="H554" s="155"/>
      <c r="I554" s="155"/>
      <c r="J554" s="52"/>
      <c r="K554" s="52"/>
      <c r="L554" s="52"/>
      <c r="M554" s="52"/>
      <c r="N554" s="52"/>
      <c r="O554" s="52"/>
      <c r="P554" s="52"/>
      <c r="Q554" s="52"/>
      <c r="R554" s="52"/>
      <c r="S554" s="52"/>
      <c r="T554" s="2"/>
    </row>
    <row r="555" spans="1:20" ht="15" customHeight="1">
      <c r="A555" s="94" t="s">
        <v>104</v>
      </c>
      <c r="B555" s="279"/>
      <c r="C555" s="279"/>
      <c r="D555" s="295"/>
      <c r="E555" s="177"/>
      <c r="F555" s="168">
        <f t="shared" si="19"/>
        <v>0</v>
      </c>
      <c r="G555" s="52"/>
      <c r="H555" s="155"/>
      <c r="I555" s="155"/>
      <c r="J555" s="52"/>
      <c r="K555" s="52"/>
      <c r="L555" s="52"/>
      <c r="M555" s="52"/>
      <c r="N555" s="52"/>
      <c r="O555" s="52"/>
      <c r="P555" s="52"/>
      <c r="Q555" s="52"/>
      <c r="R555" s="52"/>
      <c r="S555" s="52"/>
      <c r="T555" s="2"/>
    </row>
    <row r="556" spans="1:20" ht="15" customHeight="1">
      <c r="A556" s="94" t="s">
        <v>438</v>
      </c>
      <c r="B556" s="279"/>
      <c r="C556" s="279"/>
      <c r="D556" s="295"/>
      <c r="E556" s="177"/>
      <c r="F556" s="168">
        <f t="shared" si="19"/>
        <v>0</v>
      </c>
      <c r="G556" s="52"/>
      <c r="H556" s="155"/>
      <c r="I556" s="155"/>
      <c r="J556" s="52"/>
      <c r="K556" s="52"/>
      <c r="L556" s="52"/>
      <c r="M556" s="52"/>
      <c r="N556" s="52"/>
      <c r="O556" s="52"/>
      <c r="P556" s="52"/>
      <c r="Q556" s="52"/>
      <c r="R556" s="52"/>
      <c r="S556" s="52"/>
      <c r="T556" s="2"/>
    </row>
    <row r="557" spans="1:20" ht="15" customHeight="1">
      <c r="A557" s="94" t="s">
        <v>439</v>
      </c>
      <c r="B557" s="279"/>
      <c r="C557" s="279"/>
      <c r="D557" s="295"/>
      <c r="E557" s="177"/>
      <c r="F557" s="168">
        <f t="shared" si="19"/>
        <v>0</v>
      </c>
      <c r="G557" s="52"/>
      <c r="H557" s="155"/>
      <c r="I557" s="155"/>
      <c r="J557" s="52"/>
      <c r="K557" s="52"/>
      <c r="L557" s="52"/>
      <c r="M557" s="52"/>
      <c r="N557" s="52"/>
      <c r="O557" s="52"/>
      <c r="P557" s="52"/>
      <c r="Q557" s="52"/>
      <c r="R557" s="52"/>
      <c r="S557" s="52"/>
      <c r="T557" s="2"/>
    </row>
    <row r="558" spans="1:20" ht="15" customHeight="1">
      <c r="A558" s="94" t="s">
        <v>105</v>
      </c>
      <c r="B558" s="279"/>
      <c r="C558" s="279"/>
      <c r="D558" s="295"/>
      <c r="E558" s="177"/>
      <c r="F558" s="168">
        <f t="shared" si="19"/>
        <v>0</v>
      </c>
      <c r="G558" s="52"/>
      <c r="H558" s="155"/>
      <c r="I558" s="155"/>
      <c r="J558" s="52"/>
      <c r="K558" s="52"/>
      <c r="L558" s="52"/>
      <c r="M558" s="52"/>
      <c r="N558" s="52"/>
      <c r="O558" s="52"/>
      <c r="P558" s="52"/>
      <c r="Q558" s="52"/>
      <c r="R558" s="52"/>
      <c r="S558" s="52"/>
      <c r="T558" s="2"/>
    </row>
    <row r="559" spans="1:20" ht="15" customHeight="1">
      <c r="A559" s="94" t="s">
        <v>106</v>
      </c>
      <c r="B559" s="279"/>
      <c r="C559" s="279"/>
      <c r="D559" s="295"/>
      <c r="E559" s="177"/>
      <c r="F559" s="168">
        <f t="shared" si="19"/>
        <v>0</v>
      </c>
      <c r="G559" s="52"/>
      <c r="H559" s="155"/>
      <c r="I559" s="155"/>
      <c r="J559" s="52"/>
      <c r="K559" s="52"/>
      <c r="L559" s="52"/>
      <c r="M559" s="52"/>
      <c r="N559" s="52"/>
      <c r="O559" s="52"/>
      <c r="P559" s="52"/>
      <c r="Q559" s="52"/>
      <c r="R559" s="52"/>
      <c r="S559" s="52"/>
      <c r="T559" s="2"/>
    </row>
    <row r="560" spans="1:20" ht="15" customHeight="1">
      <c r="A560" s="94" t="s">
        <v>107</v>
      </c>
      <c r="B560" s="279"/>
      <c r="C560" s="279"/>
      <c r="D560" s="295"/>
      <c r="E560" s="177"/>
      <c r="F560" s="168">
        <f t="shared" si="19"/>
        <v>0</v>
      </c>
      <c r="G560" s="52"/>
      <c r="H560" s="155"/>
      <c r="I560" s="155"/>
      <c r="J560" s="52"/>
      <c r="K560" s="52"/>
      <c r="L560" s="52"/>
      <c r="M560" s="52"/>
      <c r="N560" s="52"/>
      <c r="O560" s="52"/>
      <c r="P560" s="52"/>
      <c r="Q560" s="52"/>
      <c r="R560" s="52"/>
      <c r="S560" s="52"/>
      <c r="T560" s="2"/>
    </row>
    <row r="561" spans="1:20" ht="15">
      <c r="A561" s="94" t="s">
        <v>459</v>
      </c>
      <c r="B561" s="279"/>
      <c r="C561" s="279"/>
      <c r="D561" s="295"/>
      <c r="E561" s="177"/>
      <c r="F561" s="168">
        <f t="shared" si="19"/>
        <v>0</v>
      </c>
      <c r="G561" s="52"/>
      <c r="H561" s="155"/>
      <c r="I561" s="155"/>
      <c r="J561" s="52"/>
      <c r="K561" s="52"/>
      <c r="L561" s="52"/>
      <c r="M561" s="52"/>
      <c r="N561" s="52"/>
      <c r="O561" s="52"/>
      <c r="P561" s="52"/>
      <c r="Q561" s="52"/>
      <c r="R561" s="52"/>
      <c r="S561" s="52"/>
      <c r="T561" s="2"/>
    </row>
    <row r="562" spans="1:20" ht="15" customHeight="1">
      <c r="A562" s="94" t="s">
        <v>440</v>
      </c>
      <c r="B562" s="279"/>
      <c r="C562" s="279"/>
      <c r="D562" s="295"/>
      <c r="E562" s="177"/>
      <c r="F562" s="168">
        <f t="shared" si="19"/>
        <v>0</v>
      </c>
      <c r="G562" s="52"/>
      <c r="H562" s="155"/>
      <c r="I562" s="155"/>
      <c r="J562" s="52"/>
      <c r="K562" s="52"/>
      <c r="L562" s="52"/>
      <c r="M562" s="52"/>
      <c r="N562" s="52"/>
      <c r="O562" s="52"/>
      <c r="P562" s="52"/>
      <c r="Q562" s="52"/>
      <c r="R562" s="52"/>
      <c r="S562" s="52"/>
      <c r="T562" s="2"/>
    </row>
    <row r="563" spans="1:20" ht="15" customHeight="1">
      <c r="A563" s="94" t="s">
        <v>79</v>
      </c>
      <c r="B563" s="279"/>
      <c r="C563" s="279"/>
      <c r="D563" s="295"/>
      <c r="E563" s="177"/>
      <c r="F563" s="168">
        <f t="shared" si="19"/>
        <v>0</v>
      </c>
      <c r="G563" s="52"/>
      <c r="H563" s="155"/>
      <c r="I563" s="155"/>
      <c r="J563" s="52"/>
      <c r="K563" s="52"/>
      <c r="L563" s="52"/>
      <c r="M563" s="52"/>
      <c r="N563" s="52"/>
      <c r="O563" s="52"/>
      <c r="P563" s="52"/>
      <c r="Q563" s="52"/>
      <c r="R563" s="52"/>
      <c r="S563" s="52"/>
      <c r="T563" s="2"/>
    </row>
    <row r="564" spans="1:20" ht="15" customHeight="1">
      <c r="A564" s="94" t="s">
        <v>80</v>
      </c>
      <c r="B564" s="279"/>
      <c r="C564" s="279"/>
      <c r="D564" s="295"/>
      <c r="E564" s="177"/>
      <c r="F564" s="168">
        <f t="shared" si="19"/>
        <v>0</v>
      </c>
      <c r="G564" s="52"/>
      <c r="H564" s="155"/>
      <c r="I564" s="155"/>
      <c r="J564" s="52"/>
      <c r="K564" s="52"/>
      <c r="L564" s="52"/>
      <c r="M564" s="52"/>
      <c r="N564" s="52"/>
      <c r="O564" s="52"/>
      <c r="P564" s="52"/>
      <c r="Q564" s="52"/>
      <c r="R564" s="52"/>
      <c r="S564" s="52"/>
      <c r="T564" s="2"/>
    </row>
    <row r="565" spans="1:20" ht="15">
      <c r="A565" s="409"/>
      <c r="B565" s="73"/>
      <c r="C565" s="279"/>
      <c r="D565" s="295"/>
      <c r="E565" s="621"/>
      <c r="F565" s="300"/>
      <c r="G565" s="52"/>
      <c r="H565" s="155"/>
      <c r="I565" s="155"/>
      <c r="J565" s="52"/>
      <c r="K565" s="52"/>
      <c r="L565" s="52"/>
      <c r="M565" s="52"/>
      <c r="N565" s="52"/>
      <c r="O565" s="52"/>
      <c r="P565" s="52"/>
      <c r="Q565" s="52"/>
      <c r="R565" s="52"/>
      <c r="S565" s="52"/>
      <c r="T565" s="2"/>
    </row>
    <row r="566" spans="1:20" ht="16.5" thickBot="1">
      <c r="A566" s="742" t="s">
        <v>441</v>
      </c>
      <c r="B566" s="743"/>
      <c r="C566" s="743"/>
      <c r="D566" s="743"/>
      <c r="E566" s="744"/>
      <c r="F566" s="143"/>
      <c r="G566" s="155"/>
      <c r="H566" s="155"/>
      <c r="I566" s="52"/>
      <c r="J566" s="52"/>
      <c r="K566" s="52"/>
      <c r="L566" s="52"/>
      <c r="M566" s="52"/>
      <c r="N566" s="52"/>
      <c r="O566" s="52"/>
      <c r="P566" s="52"/>
      <c r="Q566" s="52"/>
      <c r="R566" s="52"/>
      <c r="S566" s="52"/>
      <c r="T566" s="2"/>
    </row>
    <row r="567" spans="1:20" ht="15">
      <c r="A567" s="622"/>
      <c r="B567" s="283"/>
      <c r="C567" s="623"/>
      <c r="D567" s="283"/>
      <c r="E567" s="611"/>
      <c r="F567" s="141"/>
      <c r="G567" s="52"/>
      <c r="H567" s="175"/>
      <c r="I567" s="52"/>
      <c r="J567" s="52"/>
      <c r="K567" s="52"/>
      <c r="L567" s="52"/>
      <c r="M567" s="52"/>
      <c r="N567" s="52"/>
      <c r="O567" s="52"/>
      <c r="P567" s="52"/>
      <c r="Q567" s="52"/>
      <c r="R567" s="52"/>
      <c r="S567" s="52"/>
      <c r="T567" s="2"/>
    </row>
    <row r="568" spans="1:20" ht="15" hidden="1">
      <c r="A568" s="277"/>
      <c r="B568" s="277"/>
      <c r="C568" s="278"/>
      <c r="D568" s="277"/>
      <c r="E568" s="277"/>
      <c r="F568" s="141"/>
      <c r="G568" s="52"/>
      <c r="H568" s="175"/>
      <c r="I568" s="52"/>
      <c r="J568" s="52"/>
      <c r="K568" s="52"/>
      <c r="L568" s="52"/>
      <c r="M568" s="52"/>
      <c r="N568" s="52"/>
      <c r="O568" s="52"/>
      <c r="P568" s="52"/>
      <c r="Q568" s="52"/>
      <c r="R568" s="52"/>
      <c r="S568" s="52"/>
      <c r="T568" s="2"/>
    </row>
    <row r="569" spans="1:20" ht="15" hidden="1">
      <c r="A569" t="s">
        <v>13</v>
      </c>
      <c r="B569" s="277"/>
      <c r="C569" s="278"/>
      <c r="D569" s="277"/>
      <c r="E569" s="277"/>
      <c r="F569" s="284" t="s">
        <v>456</v>
      </c>
      <c r="G569" s="384" t="s">
        <v>455</v>
      </c>
      <c r="H569" s="175"/>
      <c r="I569" s="52"/>
      <c r="J569" s="52"/>
      <c r="K569" s="52"/>
      <c r="L569" s="52"/>
      <c r="M569" s="52"/>
      <c r="N569" s="52"/>
      <c r="O569" s="52"/>
      <c r="P569" s="52"/>
      <c r="Q569" s="52"/>
      <c r="R569" s="52"/>
      <c r="S569" s="52"/>
      <c r="T569" s="2"/>
    </row>
    <row r="570" spans="2:20" ht="15" hidden="1">
      <c r="B570" t="str">
        <f>A58</f>
        <v>Part I: OPERATION AND MAINTENANCE</v>
      </c>
      <c r="C570"/>
      <c r="D570"/>
      <c r="E570"/>
      <c r="F570" s="381">
        <f>SUM(F64:F68)</f>
        <v>0</v>
      </c>
      <c r="G570" s="383">
        <f>F570/6</f>
        <v>0</v>
      </c>
      <c r="H570" s="156"/>
      <c r="I570" s="64"/>
      <c r="J570" s="64"/>
      <c r="K570" s="64"/>
      <c r="L570" s="52"/>
      <c r="M570" s="52"/>
      <c r="N570" s="52"/>
      <c r="O570" s="52"/>
      <c r="P570" s="160"/>
      <c r="Q570" s="2"/>
      <c r="R570" s="2"/>
      <c r="S570" s="2"/>
      <c r="T570" s="2"/>
    </row>
    <row r="571" spans="2:20" ht="15" hidden="1">
      <c r="B571" t="str">
        <f>A71</f>
        <v>Part II: CAPITAL IMPROVEMENTS</v>
      </c>
      <c r="C571"/>
      <c r="D571"/>
      <c r="E571"/>
      <c r="F571" s="381">
        <f>SUM(F74:F78)</f>
        <v>0</v>
      </c>
      <c r="G571" s="383">
        <f>F571/5</f>
        <v>0</v>
      </c>
      <c r="H571" s="156"/>
      <c r="I571" s="64"/>
      <c r="J571" s="64"/>
      <c r="K571" s="64"/>
      <c r="L571" s="52"/>
      <c r="M571" s="52"/>
      <c r="N571" s="52"/>
      <c r="O571" s="52"/>
      <c r="P571" s="160"/>
      <c r="Q571" s="2"/>
      <c r="R571" s="2"/>
      <c r="S571" s="2"/>
      <c r="T571" s="2"/>
    </row>
    <row r="572" spans="2:20" ht="15" hidden="1">
      <c r="B572" t="str">
        <f>A82</f>
        <v>Part III: GENERAL QUESTIONS</v>
      </c>
      <c r="C572"/>
      <c r="D572"/>
      <c r="E572"/>
      <c r="F572" s="381">
        <f>SUM(F85:F89)</f>
        <v>0</v>
      </c>
      <c r="G572" s="383">
        <f>F572/5</f>
        <v>0</v>
      </c>
      <c r="H572" s="156"/>
      <c r="I572" s="64"/>
      <c r="J572" s="64"/>
      <c r="K572" s="64"/>
      <c r="L572" s="52"/>
      <c r="M572" s="52"/>
      <c r="N572" s="52"/>
      <c r="O572" s="52"/>
      <c r="P572" s="160"/>
      <c r="Q572" s="2"/>
      <c r="R572" s="2"/>
      <c r="S572" s="2"/>
      <c r="T572" s="2"/>
    </row>
    <row r="573" spans="2:20" ht="15" customHeight="1" hidden="1" thickBot="1">
      <c r="B573" s="385" t="str">
        <f>A92</f>
        <v>Part IV: FISCAL SUSTAINABILITY REVIEW</v>
      </c>
      <c r="C573" s="385"/>
      <c r="D573" s="385"/>
      <c r="E573" s="385"/>
      <c r="F573" s="386">
        <f>SUM(F95:F102)</f>
        <v>0</v>
      </c>
      <c r="G573" s="387">
        <f>F573/8</f>
        <v>0</v>
      </c>
      <c r="H573" s="156"/>
      <c r="I573" s="64"/>
      <c r="J573" s="64"/>
      <c r="K573" s="64"/>
      <c r="L573" s="52"/>
      <c r="M573" s="52"/>
      <c r="N573" s="52"/>
      <c r="O573" s="52"/>
      <c r="P573" s="160"/>
      <c r="Q573" s="2"/>
      <c r="R573" s="2"/>
      <c r="S573" s="2"/>
      <c r="T573" s="2"/>
    </row>
    <row r="574" spans="2:20" ht="15" customHeight="1" hidden="1" thickTop="1">
      <c r="B574" s="64" t="s">
        <v>54</v>
      </c>
      <c r="C574"/>
      <c r="D574"/>
      <c r="E574"/>
      <c r="F574" s="381">
        <f>SUM(F570:F573)</f>
        <v>0</v>
      </c>
      <c r="G574" s="383">
        <f>F574/24</f>
        <v>0</v>
      </c>
      <c r="H574" s="156"/>
      <c r="I574" s="64"/>
      <c r="J574" s="64"/>
      <c r="K574" s="64"/>
      <c r="L574" s="52"/>
      <c r="M574" s="52"/>
      <c r="N574" s="52"/>
      <c r="O574" s="52"/>
      <c r="P574" s="160"/>
      <c r="Q574" s="2"/>
      <c r="R574" s="2"/>
      <c r="S574" s="2"/>
      <c r="T574" s="2"/>
    </row>
    <row r="575" spans="1:20" ht="15" hidden="1">
      <c r="A575" t="s">
        <v>22</v>
      </c>
      <c r="B575"/>
      <c r="C575"/>
      <c r="D575"/>
      <c r="E575"/>
      <c r="F575" s="381"/>
      <c r="G575" s="383"/>
      <c r="H575" s="156"/>
      <c r="I575" s="64"/>
      <c r="J575" s="64"/>
      <c r="K575" s="64"/>
      <c r="L575" s="52"/>
      <c r="M575" s="52"/>
      <c r="N575" s="52"/>
      <c r="O575" s="52"/>
      <c r="P575" s="160"/>
      <c r="Q575" s="2"/>
      <c r="R575" s="2"/>
      <c r="S575" s="2"/>
      <c r="T575" s="2"/>
    </row>
    <row r="576" spans="2:20" ht="15" hidden="1">
      <c r="B576" t="str">
        <f>A128</f>
        <v>Part II: DISCHARGES</v>
      </c>
      <c r="C576"/>
      <c r="D576"/>
      <c r="E576"/>
      <c r="F576" s="381">
        <f>SUM(F131:F132)</f>
        <v>0</v>
      </c>
      <c r="G576" s="383">
        <f>F576/2</f>
        <v>0</v>
      </c>
      <c r="H576" s="156"/>
      <c r="I576" s="64"/>
      <c r="J576" s="64"/>
      <c r="K576" s="64"/>
      <c r="L576" s="52"/>
      <c r="M576" s="52"/>
      <c r="N576" s="52"/>
      <c r="O576" s="52"/>
      <c r="P576" s="181"/>
      <c r="Q576" s="2"/>
      <c r="R576" s="2"/>
      <c r="S576" s="2"/>
      <c r="T576" s="2"/>
    </row>
    <row r="577" spans="2:20" ht="15" hidden="1">
      <c r="B577" t="str">
        <f>A157</f>
        <v>Part III: NEW DEVELOPMENT</v>
      </c>
      <c r="C577"/>
      <c r="D577"/>
      <c r="E577"/>
      <c r="F577" s="381">
        <f>SUM(F160:F161,F192)</f>
        <v>0</v>
      </c>
      <c r="G577" s="383">
        <f>F577/3</f>
        <v>0</v>
      </c>
      <c r="H577" s="155"/>
      <c r="I577" s="64"/>
      <c r="J577" s="64"/>
      <c r="K577" s="64"/>
      <c r="L577" s="52"/>
      <c r="M577" s="52"/>
      <c r="N577" s="52"/>
      <c r="O577" s="52"/>
      <c r="P577" s="181"/>
      <c r="Q577" s="2"/>
      <c r="R577" s="2"/>
      <c r="S577" s="2"/>
      <c r="T577" s="2"/>
    </row>
    <row r="578" spans="2:20" ht="16.5" customHeight="1" hidden="1">
      <c r="B578" t="str">
        <f>A167</f>
        <v>Part IV: OPERATOR CERTIFICATION</v>
      </c>
      <c r="C578"/>
      <c r="D578"/>
      <c r="E578" s="152"/>
      <c r="F578" s="381">
        <f>SUM(F198:F199)</f>
        <v>0</v>
      </c>
      <c r="G578" s="383">
        <f>F578/2</f>
        <v>0</v>
      </c>
      <c r="H578" s="155"/>
      <c r="I578" s="155"/>
      <c r="J578" s="52"/>
      <c r="K578" s="52"/>
      <c r="L578" s="52"/>
      <c r="M578" s="52"/>
      <c r="N578" s="52"/>
      <c r="O578" s="52"/>
      <c r="P578" s="181"/>
      <c r="Q578" s="2"/>
      <c r="R578" s="2"/>
      <c r="S578" s="2"/>
      <c r="T578" s="2"/>
    </row>
    <row r="579" spans="2:20" ht="15.75" hidden="1" thickBot="1">
      <c r="B579" s="385" t="str">
        <f>A195</f>
        <v>Part V: FACILITY MAINTENANCE</v>
      </c>
      <c r="C579" s="385"/>
      <c r="D579" s="385"/>
      <c r="E579" s="385"/>
      <c r="F579" s="386">
        <f>SUM(F205:F206,F208:F209,F217,F225)</f>
        <v>0</v>
      </c>
      <c r="G579" s="387">
        <f>F579/6</f>
        <v>0</v>
      </c>
      <c r="H579" s="155"/>
      <c r="I579" s="155"/>
      <c r="J579" s="52"/>
      <c r="K579" s="52"/>
      <c r="L579" s="52"/>
      <c r="M579" s="52"/>
      <c r="N579" s="52"/>
      <c r="O579" s="52"/>
      <c r="P579" s="181"/>
      <c r="Q579" s="2"/>
      <c r="R579" s="2"/>
      <c r="S579" s="2"/>
      <c r="T579" s="2"/>
    </row>
    <row r="580" spans="2:20" ht="15.75" hidden="1" thickTop="1">
      <c r="B580" s="64" t="s">
        <v>54</v>
      </c>
      <c r="C580"/>
      <c r="D580"/>
      <c r="E580"/>
      <c r="F580" s="381">
        <f>SUM(F576:F579)</f>
        <v>0</v>
      </c>
      <c r="G580" s="383">
        <f>F580/13</f>
        <v>0</v>
      </c>
      <c r="H580" s="155"/>
      <c r="I580" s="155"/>
      <c r="J580" s="52"/>
      <c r="K580" s="52"/>
      <c r="L580" s="52"/>
      <c r="M580" s="52"/>
      <c r="N580" s="52"/>
      <c r="O580" s="52"/>
      <c r="P580" s="181"/>
      <c r="Q580" s="2"/>
      <c r="R580" s="2"/>
      <c r="S580" s="2"/>
      <c r="T580" s="2"/>
    </row>
    <row r="581" spans="1:20" ht="16.5" customHeight="1" hidden="1">
      <c r="A581" t="s">
        <v>409</v>
      </c>
      <c r="B581"/>
      <c r="C581"/>
      <c r="D581"/>
      <c r="E581"/>
      <c r="F581" s="381"/>
      <c r="G581" s="383"/>
      <c r="H581" s="155"/>
      <c r="I581" s="155"/>
      <c r="J581" s="52"/>
      <c r="K581" s="52"/>
      <c r="L581" s="52"/>
      <c r="M581" s="52"/>
      <c r="N581" s="52"/>
      <c r="O581" s="52"/>
      <c r="P581" s="182"/>
      <c r="Q581" s="2"/>
      <c r="R581" s="2"/>
      <c r="S581" s="2"/>
      <c r="T581" s="2"/>
    </row>
    <row r="582" spans="2:20" ht="15" hidden="1">
      <c r="B582" t="str">
        <f>A295</f>
        <v>Part II: FACILITY AGE</v>
      </c>
      <c r="C582"/>
      <c r="D582"/>
      <c r="E582"/>
      <c r="F582" s="381" t="e">
        <f>SUM(D301:F303)</f>
        <v>#VALUE!</v>
      </c>
      <c r="G582" s="391"/>
      <c r="H582" s="156"/>
      <c r="I582" s="155"/>
      <c r="J582" s="52"/>
      <c r="K582" s="52"/>
      <c r="L582" s="52"/>
      <c r="M582" s="52"/>
      <c r="N582" s="52"/>
      <c r="O582" s="52"/>
      <c r="P582" s="181"/>
      <c r="Q582" s="2"/>
      <c r="R582" s="2"/>
      <c r="S582" s="2"/>
      <c r="T582" s="2"/>
    </row>
    <row r="583" spans="2:20" ht="16.5" customHeight="1" hidden="1">
      <c r="B583" t="str">
        <f>A321</f>
        <v>Part V: OPERATOR CERTIFICATION</v>
      </c>
      <c r="C583"/>
      <c r="D583"/>
      <c r="E583" s="152"/>
      <c r="F583" s="382">
        <f>SUM(F345:F345)</f>
        <v>0</v>
      </c>
      <c r="G583" s="383">
        <f>F583/1</f>
        <v>0</v>
      </c>
      <c r="H583" s="155"/>
      <c r="I583" s="155"/>
      <c r="J583" s="52"/>
      <c r="K583" s="52"/>
      <c r="L583" s="52"/>
      <c r="M583" s="52"/>
      <c r="N583" s="52"/>
      <c r="O583" s="52"/>
      <c r="P583" s="181"/>
      <c r="Q583" s="2"/>
      <c r="R583" s="2"/>
      <c r="S583" s="2"/>
      <c r="T583" s="2"/>
    </row>
    <row r="584" spans="2:20" ht="15.75" hidden="1" thickBot="1">
      <c r="B584" s="385" t="str">
        <f>A349</f>
        <v>Part VI: FACILITY MAINTENANCE</v>
      </c>
      <c r="C584" s="392"/>
      <c r="D584" s="385"/>
      <c r="E584" s="385"/>
      <c r="F584" s="386">
        <f>SUM(F352:F353)</f>
        <v>0</v>
      </c>
      <c r="G584" s="387">
        <f>F584/2</f>
        <v>0</v>
      </c>
      <c r="H584" s="175"/>
      <c r="I584" s="52"/>
      <c r="J584" s="52"/>
      <c r="K584" s="52"/>
      <c r="L584" s="52"/>
      <c r="M584" s="52"/>
      <c r="N584" s="52"/>
      <c r="O584" s="52"/>
      <c r="P584" s="181"/>
      <c r="Q584" s="2"/>
      <c r="R584" s="2"/>
      <c r="S584" s="2"/>
      <c r="T584" s="2"/>
    </row>
    <row r="585" spans="2:20" ht="15.75" hidden="1" thickTop="1">
      <c r="B585" s="64" t="s">
        <v>54</v>
      </c>
      <c r="C585" s="375"/>
      <c r="D585"/>
      <c r="E585"/>
      <c r="F585" s="381">
        <f>SUM(F583:F584)</f>
        <v>0</v>
      </c>
      <c r="G585" s="383">
        <f>F585/3</f>
        <v>0</v>
      </c>
      <c r="H585" s="175"/>
      <c r="I585" s="52"/>
      <c r="J585" s="52"/>
      <c r="K585" s="52"/>
      <c r="L585" s="52"/>
      <c r="M585" s="52"/>
      <c r="N585" s="52"/>
      <c r="O585" s="52"/>
      <c r="P585" s="181"/>
      <c r="Q585" s="2"/>
      <c r="R585" s="2"/>
      <c r="S585" s="2"/>
      <c r="T585" s="2"/>
    </row>
    <row r="586" spans="1:20" ht="15" hidden="1">
      <c r="A586" t="s">
        <v>453</v>
      </c>
      <c r="B586"/>
      <c r="C586"/>
      <c r="D586"/>
      <c r="E586"/>
      <c r="F586" s="381"/>
      <c r="G586" s="383"/>
      <c r="H586" s="155"/>
      <c r="I586" s="52"/>
      <c r="J586" s="52"/>
      <c r="K586" s="52"/>
      <c r="L586" s="52"/>
      <c r="M586" s="52"/>
      <c r="N586" s="52"/>
      <c r="O586" s="52"/>
      <c r="P586" s="181"/>
      <c r="Q586" s="2"/>
      <c r="R586" s="2"/>
      <c r="S586" s="2"/>
      <c r="T586" s="2"/>
    </row>
    <row r="587" spans="2:20" s="261" customFormat="1" ht="15.75" customHeight="1" hidden="1">
      <c r="B587" t="str">
        <f>A380</f>
        <v>Part III: FACILITY AGE</v>
      </c>
      <c r="C587"/>
      <c r="D587"/>
      <c r="E587"/>
      <c r="F587" s="381" t="e">
        <f>SUM(D386:F388)</f>
        <v>#VALUE!</v>
      </c>
      <c r="G587" s="383"/>
      <c r="H587" s="257"/>
      <c r="I587" s="257"/>
      <c r="J587" s="258"/>
      <c r="K587" s="258"/>
      <c r="L587" s="258"/>
      <c r="M587" s="258"/>
      <c r="N587" s="258"/>
      <c r="O587" s="258"/>
      <c r="P587" s="259"/>
      <c r="Q587" s="260"/>
      <c r="R587" s="260"/>
      <c r="S587" s="260"/>
      <c r="T587" s="260"/>
    </row>
    <row r="588" spans="2:20" ht="16.5" customHeight="1" hidden="1">
      <c r="B588" t="str">
        <f>A405</f>
        <v>Part VI: OPERATOR CERTIFICATION</v>
      </c>
      <c r="C588"/>
      <c r="D588"/>
      <c r="E588"/>
      <c r="F588" s="382">
        <f>SUM(F428:F428)</f>
        <v>0</v>
      </c>
      <c r="G588" s="383">
        <f>F588/1</f>
        <v>0</v>
      </c>
      <c r="H588" s="155"/>
      <c r="I588" s="155"/>
      <c r="J588" s="52"/>
      <c r="K588" s="52"/>
      <c r="L588" s="52"/>
      <c r="M588" s="52"/>
      <c r="N588" s="52"/>
      <c r="O588" s="52"/>
      <c r="P588" s="245"/>
      <c r="Q588" s="2"/>
      <c r="R588" s="2"/>
      <c r="S588" s="2"/>
      <c r="T588" s="2"/>
    </row>
    <row r="589" spans="2:20" ht="15.75" hidden="1" thickBot="1">
      <c r="B589" s="385" t="str">
        <f>A431</f>
        <v>Part VII: FACILITY MAINTENANCE</v>
      </c>
      <c r="C589" s="385"/>
      <c r="D589" s="385"/>
      <c r="E589" s="385"/>
      <c r="F589" s="386">
        <f>SUM(F434:F435)</f>
        <v>0</v>
      </c>
      <c r="G589" s="387">
        <f>F589/2</f>
        <v>0</v>
      </c>
      <c r="H589" s="155"/>
      <c r="I589" s="155"/>
      <c r="J589" s="52"/>
      <c r="K589" s="52"/>
      <c r="L589" s="52"/>
      <c r="M589" s="52"/>
      <c r="N589" s="52"/>
      <c r="O589" s="52"/>
      <c r="P589" s="245"/>
      <c r="Q589" s="2"/>
      <c r="R589" s="2"/>
      <c r="S589" s="2"/>
      <c r="T589" s="2"/>
    </row>
    <row r="590" spans="2:20" ht="15.75" hidden="1" thickTop="1">
      <c r="B590" s="64" t="s">
        <v>54</v>
      </c>
      <c r="C590"/>
      <c r="D590"/>
      <c r="E590"/>
      <c r="F590" s="381">
        <f>SUM(F588:F589)</f>
        <v>0</v>
      </c>
      <c r="G590" s="383">
        <f>F590/3</f>
        <v>0</v>
      </c>
      <c r="H590" s="155"/>
      <c r="I590" s="155"/>
      <c r="J590" s="52"/>
      <c r="K590" s="52"/>
      <c r="L590" s="52"/>
      <c r="M590" s="52"/>
      <c r="N590" s="52"/>
      <c r="O590" s="52"/>
      <c r="P590" s="245"/>
      <c r="Q590" s="2"/>
      <c r="R590" s="2"/>
      <c r="S590" s="2"/>
      <c r="T590" s="2"/>
    </row>
    <row r="591" spans="1:20" ht="15" hidden="1">
      <c r="A591" s="64" t="s">
        <v>454</v>
      </c>
      <c r="B591"/>
      <c r="C591"/>
      <c r="D591"/>
      <c r="E591"/>
      <c r="F591" s="381"/>
      <c r="G591" s="383"/>
      <c r="H591" s="155"/>
      <c r="I591" s="155"/>
      <c r="J591" s="52"/>
      <c r="K591" s="52"/>
      <c r="L591" s="52"/>
      <c r="M591" s="52"/>
      <c r="N591" s="52"/>
      <c r="O591" s="52"/>
      <c r="P591" s="245"/>
      <c r="Q591" s="2"/>
      <c r="R591" s="2"/>
      <c r="S591" s="2"/>
      <c r="T591" s="2"/>
    </row>
    <row r="592" spans="2:20" ht="15" hidden="1">
      <c r="B592" t="str">
        <f>A472</f>
        <v>Part III: FACILITY AGE</v>
      </c>
      <c r="C592"/>
      <c r="D592"/>
      <c r="E592"/>
      <c r="F592" s="381" t="e">
        <f>SUM(D479:F484)</f>
        <v>#VALUE!</v>
      </c>
      <c r="G592" s="383"/>
      <c r="H592" s="155"/>
      <c r="I592" s="155"/>
      <c r="J592" s="52"/>
      <c r="K592" s="52"/>
      <c r="L592" s="52"/>
      <c r="M592" s="52"/>
      <c r="N592" s="52"/>
      <c r="O592" s="52"/>
      <c r="P592" s="277"/>
      <c r="Q592" s="2"/>
      <c r="R592" s="2"/>
      <c r="S592" s="2"/>
      <c r="T592" s="2"/>
    </row>
    <row r="593" spans="2:20" ht="15" hidden="1">
      <c r="B593" t="str">
        <f>A493</f>
        <v> Part V: BIOSOLIDS HANDLING</v>
      </c>
      <c r="C593"/>
      <c r="D593"/>
      <c r="E593"/>
      <c r="F593" s="381">
        <f>SUM(F496:F498)</f>
        <v>0</v>
      </c>
      <c r="G593" s="383">
        <f>F593/90</f>
        <v>0</v>
      </c>
      <c r="H593" s="291"/>
      <c r="I593" s="291"/>
      <c r="J593" s="52"/>
      <c r="K593" s="52"/>
      <c r="L593" s="52"/>
      <c r="M593" s="52"/>
      <c r="N593" s="52"/>
      <c r="O593" s="52"/>
      <c r="P593" s="277"/>
      <c r="Q593" s="2"/>
      <c r="R593" s="2"/>
      <c r="S593" s="2"/>
      <c r="T593" s="2"/>
    </row>
    <row r="594" spans="2:20" ht="16.5" customHeight="1" hidden="1">
      <c r="B594" t="str">
        <f>A508</f>
        <v>Part VII: OPERATOR CERTIFICATION</v>
      </c>
      <c r="C594"/>
      <c r="D594"/>
      <c r="E594" s="152"/>
      <c r="F594" s="382">
        <f>SUM(F532:F532)</f>
        <v>0</v>
      </c>
      <c r="G594" s="383">
        <f>F594/1</f>
        <v>0</v>
      </c>
      <c r="H594" s="155"/>
      <c r="I594" s="155"/>
      <c r="J594" s="52"/>
      <c r="K594" s="52"/>
      <c r="L594" s="52"/>
      <c r="M594" s="52"/>
      <c r="N594" s="52"/>
      <c r="O594" s="52"/>
      <c r="P594" s="277"/>
      <c r="Q594" s="2"/>
      <c r="R594" s="2"/>
      <c r="S594" s="2"/>
      <c r="T594" s="2"/>
    </row>
    <row r="595" spans="2:20" ht="15.75" hidden="1" thickBot="1">
      <c r="B595" s="385" t="str">
        <f>A536</f>
        <v>Part VIII: FACILITY MAINTENANCE</v>
      </c>
      <c r="C595" s="385"/>
      <c r="D595" s="385"/>
      <c r="E595" s="385"/>
      <c r="F595" s="386">
        <f>SUM(D539:D564)</f>
        <v>0</v>
      </c>
      <c r="G595" s="387">
        <f>F595/2</f>
        <v>0</v>
      </c>
      <c r="H595" s="155"/>
      <c r="I595" s="155"/>
      <c r="J595" s="52"/>
      <c r="K595" s="52"/>
      <c r="L595" s="52"/>
      <c r="M595" s="52"/>
      <c r="N595" s="52"/>
      <c r="O595" s="52"/>
      <c r="P595" s="52"/>
      <c r="Q595" s="52"/>
      <c r="R595" s="52"/>
      <c r="S595" s="52"/>
      <c r="T595" s="2"/>
    </row>
    <row r="596" spans="1:20" ht="15.75" hidden="1" thickTop="1">
      <c r="A596"/>
      <c r="B596" s="64" t="s">
        <v>54</v>
      </c>
      <c r="C596"/>
      <c r="D596"/>
      <c r="E596"/>
      <c r="F596" s="381">
        <f>SUM(F593:F595)</f>
        <v>0</v>
      </c>
      <c r="G596" s="383">
        <f>F596/93</f>
        <v>0</v>
      </c>
      <c r="H596" s="175"/>
      <c r="I596" s="52"/>
      <c r="J596" s="52"/>
      <c r="K596" s="52"/>
      <c r="L596" s="52"/>
      <c r="M596" s="52"/>
      <c r="N596" s="52"/>
      <c r="O596" s="52"/>
      <c r="P596" s="52"/>
      <c r="Q596" s="52"/>
      <c r="R596" s="52"/>
      <c r="S596" s="52"/>
      <c r="T596" s="2"/>
    </row>
    <row r="597" spans="1:20" ht="15" hidden="1">
      <c r="A597"/>
      <c r="B597"/>
      <c r="C597"/>
      <c r="D597"/>
      <c r="E597"/>
      <c r="F597"/>
      <c r="G597" s="383"/>
      <c r="H597" s="175"/>
      <c r="I597" s="52"/>
      <c r="J597" s="52"/>
      <c r="K597" s="52"/>
      <c r="L597" s="52"/>
      <c r="M597" s="52"/>
      <c r="N597" s="52"/>
      <c r="O597" s="52"/>
      <c r="P597" s="52"/>
      <c r="Q597" s="52"/>
      <c r="R597" s="52"/>
      <c r="S597" s="52"/>
      <c r="T597" s="2"/>
    </row>
    <row r="598" spans="1:20" ht="15">
      <c r="A598" s="644"/>
      <c r="B598" s="644"/>
      <c r="C598" s="644"/>
      <c r="D598" s="644"/>
      <c r="E598"/>
      <c r="F598"/>
      <c r="G598" s="383"/>
      <c r="H598" s="155"/>
      <c r="I598" s="52"/>
      <c r="J598" s="52"/>
      <c r="K598" s="52"/>
      <c r="L598" s="52"/>
      <c r="M598" s="52"/>
      <c r="N598" s="52"/>
      <c r="O598" s="52"/>
      <c r="P598" s="52"/>
      <c r="Q598" s="52"/>
      <c r="R598" s="52"/>
      <c r="S598" s="52"/>
      <c r="T598" s="2"/>
    </row>
    <row r="599" spans="1:20" ht="15">
      <c r="A599" s="644"/>
      <c r="B599" s="644"/>
      <c r="C599" s="644"/>
      <c r="D599" s="644"/>
      <c r="E599"/>
      <c r="F599"/>
      <c r="G599" s="383"/>
      <c r="H599" s="155"/>
      <c r="I599" s="52"/>
      <c r="J599" s="52"/>
      <c r="K599" s="52"/>
      <c r="L599" s="52"/>
      <c r="M599" s="52"/>
      <c r="N599" s="52"/>
      <c r="O599" s="52"/>
      <c r="P599" s="52"/>
      <c r="Q599" s="52"/>
      <c r="R599" s="52"/>
      <c r="S599" s="52"/>
      <c r="T599" s="2"/>
    </row>
    <row r="600" spans="1:20" ht="15">
      <c r="A600" s="644"/>
      <c r="B600" s="644"/>
      <c r="C600" s="644"/>
      <c r="D600" s="644"/>
      <c r="E600"/>
      <c r="F600"/>
      <c r="G600" s="383"/>
      <c r="H600" s="155"/>
      <c r="I600" s="52"/>
      <c r="J600" s="52"/>
      <c r="K600" s="52"/>
      <c r="L600" s="52"/>
      <c r="M600" s="52"/>
      <c r="N600" s="52"/>
      <c r="O600" s="52"/>
      <c r="P600" s="52"/>
      <c r="Q600" s="52"/>
      <c r="R600" s="52"/>
      <c r="S600" s="52"/>
      <c r="T600" s="2"/>
    </row>
    <row r="601" spans="1:20" ht="15">
      <c r="A601" s="644"/>
      <c r="B601" s="644"/>
      <c r="C601" s="644"/>
      <c r="D601" s="644"/>
      <c r="E601"/>
      <c r="F601"/>
      <c r="G601" s="383"/>
      <c r="H601" s="155"/>
      <c r="I601" s="52"/>
      <c r="J601" s="52"/>
      <c r="K601" s="52"/>
      <c r="L601" s="52"/>
      <c r="M601" s="52"/>
      <c r="N601" s="52"/>
      <c r="O601" s="52"/>
      <c r="P601" s="52"/>
      <c r="Q601" s="52"/>
      <c r="R601" s="52"/>
      <c r="S601" s="52"/>
      <c r="T601" s="2"/>
    </row>
    <row r="602" spans="1:20" ht="15">
      <c r="A602" s="644"/>
      <c r="B602" s="644"/>
      <c r="C602" s="644"/>
      <c r="D602" s="644"/>
      <c r="E602" s="644"/>
      <c r="F602"/>
      <c r="G602" s="383"/>
      <c r="H602" s="175"/>
      <c r="I602" s="52"/>
      <c r="J602" s="52"/>
      <c r="K602" s="52"/>
      <c r="L602" s="52"/>
      <c r="M602" s="52"/>
      <c r="N602" s="52"/>
      <c r="O602" s="52"/>
      <c r="P602" s="277"/>
      <c r="Q602" s="2"/>
      <c r="R602" s="2"/>
      <c r="S602" s="2"/>
      <c r="T602" s="2"/>
    </row>
    <row r="603" spans="1:20" ht="15">
      <c r="A603"/>
      <c r="B603"/>
      <c r="C603"/>
      <c r="D603"/>
      <c r="E603"/>
      <c r="F603" s="376"/>
      <c r="G603" s="383"/>
      <c r="H603" s="175"/>
      <c r="I603" s="52"/>
      <c r="J603" s="52"/>
      <c r="K603" s="52"/>
      <c r="L603" s="52"/>
      <c r="M603" s="52"/>
      <c r="N603" s="52"/>
      <c r="O603" s="52"/>
      <c r="P603" s="181"/>
      <c r="Q603" s="2"/>
      <c r="R603" s="2"/>
      <c r="S603" s="2"/>
      <c r="T603" s="2"/>
    </row>
    <row r="604" spans="1:20" ht="15">
      <c r="A604" s="172"/>
      <c r="B604" s="172"/>
      <c r="C604" s="208"/>
      <c r="D604" s="209"/>
      <c r="E604" s="209"/>
      <c r="F604" s="377"/>
      <c r="G604" s="383"/>
      <c r="H604" s="210"/>
      <c r="I604" s="52"/>
      <c r="J604" s="52"/>
      <c r="K604" s="52"/>
      <c r="L604" s="52"/>
      <c r="M604" s="52"/>
      <c r="N604" s="52"/>
      <c r="O604" s="52"/>
      <c r="P604" s="181"/>
      <c r="Q604" s="2"/>
      <c r="R604" s="2"/>
      <c r="S604" s="2"/>
      <c r="T604" s="2"/>
    </row>
    <row r="605" spans="1:20" ht="15.75">
      <c r="A605" s="172"/>
      <c r="B605" s="172"/>
      <c r="C605" s="173"/>
      <c r="D605" s="87"/>
      <c r="E605" s="87"/>
      <c r="F605" s="378"/>
      <c r="G605" s="383"/>
      <c r="H605" s="164"/>
      <c r="I605" s="64"/>
      <c r="J605" s="64"/>
      <c r="K605" s="64"/>
      <c r="L605" s="52"/>
      <c r="M605" s="52"/>
      <c r="N605" s="52"/>
      <c r="O605" s="52"/>
      <c r="P605" s="181"/>
      <c r="Q605" s="2"/>
      <c r="R605" s="2"/>
      <c r="S605" s="2"/>
      <c r="T605" s="2"/>
    </row>
    <row r="606" spans="1:20" ht="15.75">
      <c r="A606" s="173"/>
      <c r="B606" s="87"/>
      <c r="C606" s="195"/>
      <c r="D606" s="196"/>
      <c r="E606" s="196"/>
      <c r="F606" s="378"/>
      <c r="G606" s="383"/>
      <c r="H606" s="156"/>
      <c r="I606" s="64"/>
      <c r="J606" s="64"/>
      <c r="K606" s="64"/>
      <c r="L606" s="52"/>
      <c r="M606" s="52"/>
      <c r="N606" s="52"/>
      <c r="O606" s="52"/>
      <c r="P606" s="181"/>
      <c r="Q606" s="2"/>
      <c r="R606" s="2"/>
      <c r="S606" s="2"/>
      <c r="T606" s="2"/>
    </row>
    <row r="607" spans="1:20" ht="15.75">
      <c r="A607" s="172"/>
      <c r="B607" s="172"/>
      <c r="C607" s="173"/>
      <c r="D607" s="172"/>
      <c r="E607" s="172"/>
      <c r="F607" s="379"/>
      <c r="G607" s="383"/>
      <c r="H607" s="175"/>
      <c r="I607" s="64"/>
      <c r="J607" s="64"/>
      <c r="K607" s="64"/>
      <c r="L607" s="52"/>
      <c r="M607" s="52"/>
      <c r="N607" s="52"/>
      <c r="O607" s="52"/>
      <c r="P607" s="160"/>
      <c r="Q607" s="2"/>
      <c r="R607" s="2"/>
      <c r="S607" s="2"/>
      <c r="T607" s="2"/>
    </row>
    <row r="608" spans="1:20" ht="15">
      <c r="A608" s="172"/>
      <c r="B608" s="173"/>
      <c r="C608" s="172"/>
      <c r="D608" s="174"/>
      <c r="E608" s="174"/>
      <c r="F608" s="374"/>
      <c r="G608" s="383"/>
      <c r="H608" s="175"/>
      <c r="I608" s="64"/>
      <c r="J608" s="64"/>
      <c r="K608" s="64"/>
      <c r="L608" s="52"/>
      <c r="M608" s="52"/>
      <c r="N608" s="52"/>
      <c r="O608" s="52"/>
      <c r="P608" s="160"/>
      <c r="Q608" s="2"/>
      <c r="R608" s="2"/>
      <c r="S608" s="2"/>
      <c r="T608" s="2"/>
    </row>
    <row r="609" spans="7:19" ht="12.75">
      <c r="G609" s="383"/>
      <c r="H609" s="156"/>
      <c r="I609" s="155"/>
      <c r="J609" s="155"/>
      <c r="K609" s="155"/>
      <c r="L609" s="155"/>
      <c r="M609" s="155"/>
      <c r="N609" s="155"/>
      <c r="O609" s="155"/>
      <c r="P609" s="155"/>
      <c r="Q609" s="155"/>
      <c r="R609" s="155"/>
      <c r="S609" s="155"/>
    </row>
    <row r="610" spans="7:19" ht="12.75">
      <c r="G610" s="383"/>
      <c r="H610" s="156"/>
      <c r="I610" s="155"/>
      <c r="J610" s="155"/>
      <c r="K610" s="155"/>
      <c r="L610" s="155"/>
      <c r="M610" s="155"/>
      <c r="N610" s="155"/>
      <c r="O610" s="155"/>
      <c r="P610" s="155"/>
      <c r="Q610" s="155"/>
      <c r="R610" s="155"/>
      <c r="S610" s="155"/>
    </row>
    <row r="611" ht="12.75">
      <c r="G611" s="383"/>
    </row>
    <row r="612" ht="12.75">
      <c r="G612" s="383"/>
    </row>
    <row r="613" ht="12.75">
      <c r="G613" s="383"/>
    </row>
    <row r="614" ht="12.75">
      <c r="G614" s="383"/>
    </row>
    <row r="615" ht="12.75">
      <c r="G615" s="383"/>
    </row>
    <row r="616" ht="12.75">
      <c r="G616" s="383"/>
    </row>
    <row r="617" ht="12.75">
      <c r="G617" s="383"/>
    </row>
    <row r="618" ht="12.75">
      <c r="G618" s="383"/>
    </row>
    <row r="619" ht="12.75">
      <c r="G619" s="383"/>
    </row>
    <row r="620" ht="12.75">
      <c r="G620" s="383"/>
    </row>
    <row r="621" ht="12.75">
      <c r="G621" s="383"/>
    </row>
    <row r="622" ht="12.75">
      <c r="G622" s="383"/>
    </row>
    <row r="623" ht="12.75">
      <c r="G623" s="383"/>
    </row>
    <row r="624" ht="12.75">
      <c r="G624" s="383"/>
    </row>
    <row r="625" ht="12.75">
      <c r="G625" s="383"/>
    </row>
    <row r="626" ht="12.75">
      <c r="G626" s="383"/>
    </row>
    <row r="627" ht="12.75">
      <c r="G627" s="383"/>
    </row>
    <row r="628" ht="12.75">
      <c r="G628" s="383"/>
    </row>
    <row r="629" ht="12.75">
      <c r="G629" s="383"/>
    </row>
    <row r="630" ht="12.75">
      <c r="G630" s="383"/>
    </row>
    <row r="631" ht="12.75">
      <c r="G631" s="383"/>
    </row>
    <row r="632" ht="12.75">
      <c r="G632" s="383"/>
    </row>
    <row r="633" ht="12.75">
      <c r="G633" s="383"/>
    </row>
  </sheetData>
  <sheetProtection selectLockedCells="1"/>
  <mergeCells count="241">
    <mergeCell ref="B525:C525"/>
    <mergeCell ref="B524:C524"/>
    <mergeCell ref="A511:D511"/>
    <mergeCell ref="A37:E37"/>
    <mergeCell ref="A38:E38"/>
    <mergeCell ref="A39:E39"/>
    <mergeCell ref="A40:E40"/>
    <mergeCell ref="A41:E41"/>
    <mergeCell ref="A42:E51"/>
    <mergeCell ref="A52:E52"/>
    <mergeCell ref="A103:D103"/>
    <mergeCell ref="A210:E210"/>
    <mergeCell ref="A408:D408"/>
    <mergeCell ref="A428:D428"/>
    <mergeCell ref="A431:E431"/>
    <mergeCell ref="A321:E321"/>
    <mergeCell ref="A364:E364"/>
    <mergeCell ref="A374:E374"/>
    <mergeCell ref="A376:D377"/>
    <mergeCell ref="A397:E397"/>
    <mergeCell ref="A401:D401"/>
    <mergeCell ref="A400:D400"/>
    <mergeCell ref="A399:D399"/>
    <mergeCell ref="A405:E405"/>
    <mergeCell ref="B421:C421"/>
    <mergeCell ref="A410:E410"/>
    <mergeCell ref="A380:E380"/>
    <mergeCell ref="A391:E391"/>
    <mergeCell ref="A394:D394"/>
    <mergeCell ref="A334:E334"/>
    <mergeCell ref="A324:D324"/>
    <mergeCell ref="A345:D345"/>
    <mergeCell ref="A353:D353"/>
    <mergeCell ref="A354:E354"/>
    <mergeCell ref="A366:E366"/>
    <mergeCell ref="A382:E382"/>
    <mergeCell ref="A261:E265"/>
    <mergeCell ref="A352:D352"/>
    <mergeCell ref="A349:E349"/>
    <mergeCell ref="A357:E357"/>
    <mergeCell ref="A325:E325"/>
    <mergeCell ref="B339:C339"/>
    <mergeCell ref="A309:D309"/>
    <mergeCell ref="A308:D308"/>
    <mergeCell ref="A313:E313"/>
    <mergeCell ref="A316:D316"/>
    <mergeCell ref="A315:D315"/>
    <mergeCell ref="A217:D217"/>
    <mergeCell ref="A225:D225"/>
    <mergeCell ref="A125:D125"/>
    <mergeCell ref="A132:D132"/>
    <mergeCell ref="A131:D131"/>
    <mergeCell ref="A148:C148"/>
    <mergeCell ref="A147:C147"/>
    <mergeCell ref="A260:E260"/>
    <mergeCell ref="A202:E202"/>
    <mergeCell ref="A199:D199"/>
    <mergeCell ref="A198:D198"/>
    <mergeCell ref="A163:D163"/>
    <mergeCell ref="A162:D162"/>
    <mergeCell ref="A161:D161"/>
    <mergeCell ref="A160:D160"/>
    <mergeCell ref="B185:C185"/>
    <mergeCell ref="B184:C184"/>
    <mergeCell ref="D171:E171"/>
    <mergeCell ref="A150:E151"/>
    <mergeCell ref="A172:E172"/>
    <mergeCell ref="A153:E154"/>
    <mergeCell ref="A218:D218"/>
    <mergeCell ref="A136:D136"/>
    <mergeCell ref="A143:D143"/>
    <mergeCell ref="A149:D149"/>
    <mergeCell ref="A152:D152"/>
    <mergeCell ref="A192:D192"/>
    <mergeCell ref="A195:E195"/>
    <mergeCell ref="A97:D97"/>
    <mergeCell ref="A82:E82"/>
    <mergeCell ref="A89:D89"/>
    <mergeCell ref="A88:D88"/>
    <mergeCell ref="A87:D87"/>
    <mergeCell ref="A86:D86"/>
    <mergeCell ref="A85:D85"/>
    <mergeCell ref="A145:C145"/>
    <mergeCell ref="A219:E223"/>
    <mergeCell ref="A208:D208"/>
    <mergeCell ref="A209:D209"/>
    <mergeCell ref="A206:D206"/>
    <mergeCell ref="A207:C207"/>
    <mergeCell ref="A167:E167"/>
    <mergeCell ref="A171:C171"/>
    <mergeCell ref="A170:D170"/>
    <mergeCell ref="A205:D205"/>
    <mergeCell ref="A233:E233"/>
    <mergeCell ref="A601:D601"/>
    <mergeCell ref="A600:D600"/>
    <mergeCell ref="A58:E58"/>
    <mergeCell ref="A63:D63"/>
    <mergeCell ref="A68:D68"/>
    <mergeCell ref="A66:D66"/>
    <mergeCell ref="A67:D67"/>
    <mergeCell ref="A409:E409"/>
    <mergeCell ref="A65:D65"/>
    <mergeCell ref="A157:E157"/>
    <mergeCell ref="A164:D164"/>
    <mergeCell ref="A239:E239"/>
    <mergeCell ref="B187:C187"/>
    <mergeCell ref="B186:C186"/>
    <mergeCell ref="A245:E245"/>
    <mergeCell ref="A211:E215"/>
    <mergeCell ref="A227:E227"/>
    <mergeCell ref="A231:E231"/>
    <mergeCell ref="D207:E207"/>
    <mergeCell ref="A297:E297"/>
    <mergeCell ref="A275:E275"/>
    <mergeCell ref="A287:E287"/>
    <mergeCell ref="A298:E299"/>
    <mergeCell ref="A383:E384"/>
    <mergeCell ref="A393:D393"/>
    <mergeCell ref="B342:C342"/>
    <mergeCell ref="B341:C341"/>
    <mergeCell ref="B340:C340"/>
    <mergeCell ref="A317:D317"/>
    <mergeCell ref="A566:E566"/>
    <mergeCell ref="A445:E445"/>
    <mergeCell ref="A457:E458"/>
    <mergeCell ref="A474:E474"/>
    <mergeCell ref="A475:E476"/>
    <mergeCell ref="C492:E492"/>
    <mergeCell ref="A448:E448"/>
    <mergeCell ref="B528:C528"/>
    <mergeCell ref="B527:C527"/>
    <mergeCell ref="B526:C526"/>
    <mergeCell ref="A539:D539"/>
    <mergeCell ref="A493:E493"/>
    <mergeCell ref="A267:E267"/>
    <mergeCell ref="A268:E272"/>
    <mergeCell ref="B423:C423"/>
    <mergeCell ref="B422:C422"/>
    <mergeCell ref="A278:E278"/>
    <mergeCell ref="A285:E285"/>
    <mergeCell ref="A295:E295"/>
    <mergeCell ref="A306:E306"/>
    <mergeCell ref="A508:E508"/>
    <mergeCell ref="B529:C529"/>
    <mergeCell ref="A455:E455"/>
    <mergeCell ref="A466:E466"/>
    <mergeCell ref="A541:E541"/>
    <mergeCell ref="A490:D490"/>
    <mergeCell ref="A489:D489"/>
    <mergeCell ref="A532:D532"/>
    <mergeCell ref="A536:E536"/>
    <mergeCell ref="A540:D540"/>
    <mergeCell ref="B10:D10"/>
    <mergeCell ref="C14:E14"/>
    <mergeCell ref="A6:E6"/>
    <mergeCell ref="A7:E7"/>
    <mergeCell ref="A501:E501"/>
    <mergeCell ref="A505:D505"/>
    <mergeCell ref="A504:D504"/>
    <mergeCell ref="A503:D503"/>
    <mergeCell ref="A251:E251"/>
    <mergeCell ref="A258:D258"/>
    <mergeCell ref="A21:E22"/>
    <mergeCell ref="C13:E13"/>
    <mergeCell ref="C12:E12"/>
    <mergeCell ref="B18:E18"/>
    <mergeCell ref="C16:E16"/>
    <mergeCell ref="A24:E24"/>
    <mergeCell ref="A13:B13"/>
    <mergeCell ref="A16:B16"/>
    <mergeCell ref="A25:E25"/>
    <mergeCell ref="A26:E26"/>
    <mergeCell ref="A27:E27"/>
    <mergeCell ref="A28:E28"/>
    <mergeCell ref="A29:E29"/>
    <mergeCell ref="A96:D96"/>
    <mergeCell ref="A95:D95"/>
    <mergeCell ref="A92:E92"/>
    <mergeCell ref="A75:D75"/>
    <mergeCell ref="A74:D74"/>
    <mergeCell ref="A35:E35"/>
    <mergeCell ref="A30:E30"/>
    <mergeCell ref="A31:E31"/>
    <mergeCell ref="A32:E32"/>
    <mergeCell ref="A33:E33"/>
    <mergeCell ref="A34:E34"/>
    <mergeCell ref="A36:E36"/>
    <mergeCell ref="A71:E71"/>
    <mergeCell ref="A78:D78"/>
    <mergeCell ref="A77:D77"/>
    <mergeCell ref="A76:D76"/>
    <mergeCell ref="A602:E602"/>
    <mergeCell ref="A61:D61"/>
    <mergeCell ref="A64:D64"/>
    <mergeCell ref="A234:E238"/>
    <mergeCell ref="A240:E244"/>
    <mergeCell ref="A128:E128"/>
    <mergeCell ref="A112:E112"/>
    <mergeCell ref="A134:E134"/>
    <mergeCell ref="A137:E137"/>
    <mergeCell ref="A138:E138"/>
    <mergeCell ref="A139:E139"/>
    <mergeCell ref="A102:D102"/>
    <mergeCell ref="A101:D101"/>
    <mergeCell ref="A100:D100"/>
    <mergeCell ref="A99:D99"/>
    <mergeCell ref="A98:D98"/>
    <mergeCell ref="A436:E436"/>
    <mergeCell ref="A418:E418"/>
    <mergeCell ref="A252:E256"/>
    <mergeCell ref="A246:E250"/>
    <mergeCell ref="A114:E114"/>
    <mergeCell ref="C497:E498"/>
    <mergeCell ref="A513:E513"/>
    <mergeCell ref="A514:E514"/>
    <mergeCell ref="A522:E522"/>
    <mergeCell ref="A106:E106"/>
    <mergeCell ref="A107:A110"/>
    <mergeCell ref="B189:C189"/>
    <mergeCell ref="B188:C188"/>
    <mergeCell ref="B426:C426"/>
    <mergeCell ref="A326:E326"/>
    <mergeCell ref="A599:D599"/>
    <mergeCell ref="A598:D598"/>
    <mergeCell ref="A173:E173"/>
    <mergeCell ref="B338:C338"/>
    <mergeCell ref="B337:C337"/>
    <mergeCell ref="A121:E121"/>
    <mergeCell ref="A140:E140"/>
    <mergeCell ref="A181:D181"/>
    <mergeCell ref="A141:D141"/>
    <mergeCell ref="A124:D124"/>
    <mergeCell ref="A468:D468"/>
    <mergeCell ref="A472:E472"/>
    <mergeCell ref="A487:E487"/>
    <mergeCell ref="B420:C420"/>
    <mergeCell ref="D420:E425"/>
    <mergeCell ref="B425:C425"/>
    <mergeCell ref="B424:C424"/>
    <mergeCell ref="A435:D435"/>
    <mergeCell ref="A434:D434"/>
  </mergeCells>
  <dataValidations count="21">
    <dataValidation type="date" operator="lessThan" allowBlank="1" showInputMessage="1" showErrorMessage="1" sqref="D207">
      <formula1>43250</formula1>
    </dataValidation>
    <dataValidation type="decimal" operator="greaterThanOrEqual" showInputMessage="1" showErrorMessage="1" errorTitle="Error in Financial Evaluation" error="Must Enter a valid dollar amount in User Dollar Amount in Part I Operation and Maintenance" sqref="E61">
      <formula1>0</formula1>
    </dataValidation>
    <dataValidation type="whole" operator="greaterThanOrEqual" showInputMessage="1" showErrorMessage="1" errorTitle="Error Financial Evaluation" error="Enter Dollar Amounts under Part IV Project Needs" sqref="B108:E108 B110:C110 D109:E110">
      <formula1>0</formula1>
    </dataValidation>
    <dataValidation type="whole" operator="greaterThan" allowBlank="1" showInputMessage="1" showErrorMessage="1" errorTitle="Error Collection System Section" error="Must enter a valid year under Years in Part I system age" sqref="E125">
      <formula1>1900</formula1>
    </dataValidation>
    <dataValidation type="whole" operator="greaterThanOrEqual" allowBlank="1" showInputMessage="1" showErrorMessage="1" errorTitle="Bypasses" error="Enter amount in Part II Bypasses Question A" sqref="E131:E132">
      <formula1>0</formula1>
    </dataValidation>
    <dataValidation type="whole" operator="greaterThanOrEqual" allowBlank="1" showInputMessage="1" showErrorMessage="1" errorTitle="Error Collection System" error="Must Enter a number of SSOs under Part II Bypasses Question B" sqref="D147:D148">
      <formula1>0</formula1>
    </dataValidation>
    <dataValidation type="whole" operator="greaterThanOrEqual" allowBlank="1" showInputMessage="1" showErrorMessage="1" errorTitle="Error Collection Systems" error="Must enter a number under Part IV question A" sqref="E170">
      <formula1>0</formula1>
    </dataValidation>
    <dataValidation type="whole" operator="greaterThanOrEqual" allowBlank="1" showInputMessage="1" showErrorMessage="1" errorTitle="Error Collection System" error="Must enter a valid number under Part IV Question E" sqref="F604">
      <formula1>0</formula1>
    </dataValidation>
    <dataValidation type="whole" operator="greaterThan" allowBlank="1" showInputMessage="1" showErrorMessage="1" errorTitle="Error Collection System Section" error="Must Enter a valid year in under Part I system age" sqref="E124">
      <formula1>1900</formula1>
    </dataValidation>
    <dataValidation type="whole" operator="greaterThanOrEqual" allowBlank="1" showInputMessage="1" showErrorMessage="1" errorTitle="Error Lagoon" error="Must enter a number 0 or greater under new development." sqref="E309 C310 E394 C395 E490 C491">
      <formula1>0</formula1>
    </dataValidation>
    <dataValidation type="whole" operator="greaterThanOrEqual" allowBlank="1" showInputMessage="1" showErrorMessage="1" errorTitle="Error Lagoon" error="Must enter a number 0 or greater under discharges&#10;" sqref="E308 E393 E489">
      <formula1>0</formula1>
    </dataValidation>
    <dataValidation type="whole" operator="greaterThanOrEqual" allowBlank="1" showInputMessage="1" showErrorMessage="1" errorTitle="Error Lagoon" error="Must Enter a number of ERUs, including zeros&#10;" sqref="E315 E317 E399 E401 E503 E505">
      <formula1>0</formula1>
    </dataValidation>
    <dataValidation type="whole" operator="greaterThanOrEqual" allowBlank="1" showInputMessage="1" showErrorMessage="1" errorTitle="Error Lagoon" error="Must Enter a number of ERUs, including zeros" sqref="E316 E400 E504">
      <formula1>0</formula1>
    </dataValidation>
    <dataValidation type="whole" operator="greaterThanOrEqual" allowBlank="1" showInputMessage="1" showErrorMessage="1" errorTitle="Error Lagoon" error="Must enter a number under Part V question A" sqref="E324 E408 E511 B512">
      <formula1>0</formula1>
    </dataValidation>
    <dataValidation type="whole" operator="greaterThanOrEqual" allowBlank="1" showInputMessage="1" showErrorMessage="1" error="Must enter a number in effluent information&#10;" sqref="E376 E468">
      <formula1>0</formula1>
    </dataValidation>
    <dataValidation type="list" showInputMessage="1" showErrorMessage="1" sqref="E258">
      <formula1>$P$258:$P$261</formula1>
    </dataValidation>
    <dataValidation type="list" showInputMessage="1" showErrorMessage="1" promptTitle="Input Message" prompt="Please click on the yellow box and select either Yes or No from the Drop Down menu" errorTitle="Error" error="Please answer all questions with either a yes or a no." sqref="E63:E68 E208:E209 E539:E540 E532 B496:B498 E438:E443 E434:E435 E428 E352:E353 E345 E225 E217 E543:E564 E205:E206 E198:E199 E192 E160:E161 E74:E78 E85:E89 E95:E102">
      <formula1>$T$12:$T$14</formula1>
    </dataValidation>
    <dataValidation type="whole" operator="greaterThan" allowBlank="1" showInputMessage="1" showErrorMessage="1" sqref="D171:E171">
      <formula1>0</formula1>
    </dataValidation>
    <dataValidation type="whole" operator="greaterThanOrEqual" allowBlank="1" showInputMessage="1" showErrorMessage="1" errorTitle="Error Collection System " error="Must Enter a number of ERUs, including zeros, under Part III Questions B through E" sqref="E162:E164">
      <formula1>0</formula1>
    </dataValidation>
    <dataValidation operator="greaterThanOrEqual" showInputMessage="1" showErrorMessage="1" errorTitle="Error in Financial Evaluation" error="Must Enter a valid dollar amount in User Dollar Amount in Part I Operation and Maintenance" sqref="E62"/>
    <dataValidation type="list" allowBlank="1" showInputMessage="1" showErrorMessage="1" sqref="B10:D10">
      <formula1>$L$2:$L$203</formula1>
    </dataValidation>
  </dataValidations>
  <printOptions/>
  <pageMargins left="0.7" right="0.7" top="0.75" bottom="0.75" header="0.3" footer="0.3"/>
  <pageSetup horizontalDpi="300" verticalDpi="300" orientation="portrait" r:id="rId2"/>
  <headerFooter scaleWithDoc="0" alignWithMargins="0">
    <oddFooter>&amp;L&amp;9&amp;P of &amp;N&amp;C&amp;9&amp;D</oddFooter>
  </headerFooter>
  <rowBreaks count="8" manualBreakCount="8">
    <brk id="22" max="255" man="1"/>
    <brk id="51" max="255" man="1"/>
    <brk id="113" max="255" man="1"/>
    <brk id="223" max="4" man="1"/>
    <brk id="261" max="4" man="1"/>
    <brk id="276" max="4" man="1"/>
    <brk id="315" max="4" man="1"/>
    <brk id="447" max="255" man="1"/>
  </rowBreaks>
  <colBreaks count="1" manualBreakCount="1">
    <brk id="15" max="642" man="1"/>
  </colBreaks>
  <drawing r:id="rId1"/>
</worksheet>
</file>

<file path=xl/worksheets/sheet2.xml><?xml version="1.0" encoding="utf-8"?>
<worksheet xmlns="http://schemas.openxmlformats.org/spreadsheetml/2006/main" xmlns:r="http://schemas.openxmlformats.org/officeDocument/2006/relationships">
  <dimension ref="A1:E269"/>
  <sheetViews>
    <sheetView zoomScalePageLayoutView="0" workbookViewId="0" topLeftCell="A1">
      <selection activeCell="B48" sqref="B48"/>
    </sheetView>
  </sheetViews>
  <sheetFormatPr defaultColWidth="9.140625" defaultRowHeight="12.75"/>
  <cols>
    <col min="1" max="1" width="45.00390625" style="0" customWidth="1"/>
  </cols>
  <sheetData>
    <row r="1" spans="1:2" ht="12.75">
      <c r="A1" s="393"/>
      <c r="B1" s="393" t="s">
        <v>460</v>
      </c>
    </row>
    <row r="2" ht="12.75">
      <c r="A2" s="64" t="s">
        <v>461</v>
      </c>
    </row>
    <row r="3" spans="1:2" ht="12.75">
      <c r="A3" s="398" t="s">
        <v>13</v>
      </c>
      <c r="B3" t="str">
        <f>'Identifying Factors '!E57</f>
        <v>Select Facility</v>
      </c>
    </row>
    <row r="4" ht="12.75">
      <c r="A4" s="145" t="s">
        <v>10</v>
      </c>
    </row>
    <row r="5" spans="1:2" ht="12.75">
      <c r="A5" t="s">
        <v>462</v>
      </c>
      <c r="B5" s="394">
        <f>'Identifying Factors '!F61</f>
        <v>0</v>
      </c>
    </row>
    <row r="6" spans="1:2" ht="12.75">
      <c r="A6" t="s">
        <v>463</v>
      </c>
      <c r="B6">
        <f>'Identifying Factors '!F63</f>
        <v>0</v>
      </c>
    </row>
    <row r="7" spans="1:2" ht="12.75">
      <c r="A7" t="s">
        <v>464</v>
      </c>
      <c r="B7">
        <f>'Identifying Factors '!F64</f>
        <v>0</v>
      </c>
    </row>
    <row r="8" spans="1:2" ht="12.75">
      <c r="A8" t="s">
        <v>465</v>
      </c>
      <c r="B8">
        <f>'Identifying Factors '!F65</f>
        <v>0</v>
      </c>
    </row>
    <row r="9" spans="1:2" ht="12.75">
      <c r="A9" t="s">
        <v>345</v>
      </c>
      <c r="B9">
        <f>'Identifying Factors '!F66</f>
        <v>0</v>
      </c>
    </row>
    <row r="10" spans="1:2" ht="12.75">
      <c r="A10" t="s">
        <v>466</v>
      </c>
      <c r="B10">
        <f>'Identifying Factors '!F67</f>
        <v>0</v>
      </c>
    </row>
    <row r="11" spans="1:2" ht="12.75">
      <c r="A11" t="s">
        <v>445</v>
      </c>
      <c r="B11">
        <f>'Identifying Factors '!F68</f>
        <v>0</v>
      </c>
    </row>
    <row r="12" spans="1:5" ht="12.75">
      <c r="A12" s="145" t="s">
        <v>18</v>
      </c>
      <c r="B12" s="145"/>
      <c r="C12" s="145"/>
      <c r="D12" s="145"/>
      <c r="E12" s="145"/>
    </row>
    <row r="13" spans="1:2" ht="12.75">
      <c r="A13" t="s">
        <v>467</v>
      </c>
      <c r="B13">
        <f>'Identifying Factors '!F74</f>
        <v>0</v>
      </c>
    </row>
    <row r="14" spans="1:2" ht="12.75">
      <c r="A14" t="s">
        <v>468</v>
      </c>
      <c r="B14">
        <f>'Identifying Factors '!F75</f>
        <v>0</v>
      </c>
    </row>
    <row r="15" spans="1:2" ht="12.75">
      <c r="A15" t="s">
        <v>469</v>
      </c>
      <c r="B15">
        <f>'Identifying Factors '!F76</f>
        <v>0</v>
      </c>
    </row>
    <row r="16" spans="1:2" ht="12.75">
      <c r="A16" t="s">
        <v>470</v>
      </c>
      <c r="B16">
        <f>'Identifying Factors '!F77</f>
        <v>0</v>
      </c>
    </row>
    <row r="17" spans="1:2" ht="12.75">
      <c r="A17" t="s">
        <v>471</v>
      </c>
      <c r="B17">
        <f>'Identifying Factors '!F78</f>
        <v>0</v>
      </c>
    </row>
    <row r="18" spans="1:5" ht="12.75">
      <c r="A18" s="145" t="s">
        <v>19</v>
      </c>
      <c r="B18" s="145"/>
      <c r="C18" s="145"/>
      <c r="D18" s="145"/>
      <c r="E18" s="145"/>
    </row>
    <row r="19" spans="1:2" ht="12.75">
      <c r="A19" t="s">
        <v>348</v>
      </c>
      <c r="B19">
        <f>'Identifying Factors '!F85</f>
        <v>0</v>
      </c>
    </row>
    <row r="20" spans="1:2" ht="12.75">
      <c r="A20" t="s">
        <v>349</v>
      </c>
      <c r="B20">
        <f>'Identifying Factors '!F86</f>
        <v>0</v>
      </c>
    </row>
    <row r="21" spans="1:2" ht="12.75">
      <c r="A21" t="s">
        <v>472</v>
      </c>
      <c r="B21">
        <f>'Identifying Factors '!F87</f>
        <v>0</v>
      </c>
    </row>
    <row r="22" spans="1:2" ht="12.75">
      <c r="A22" t="s">
        <v>351</v>
      </c>
      <c r="B22">
        <f>'Identifying Factors '!F88</f>
        <v>0</v>
      </c>
    </row>
    <row r="23" spans="1:2" ht="12.75">
      <c r="A23" t="s">
        <v>352</v>
      </c>
      <c r="B23">
        <f>'Identifying Factors '!F89</f>
        <v>0</v>
      </c>
    </row>
    <row r="24" spans="1:5" ht="12.75">
      <c r="A24" s="145" t="s">
        <v>52</v>
      </c>
      <c r="B24" s="145"/>
      <c r="C24" s="145"/>
      <c r="D24" s="145"/>
      <c r="E24" s="145"/>
    </row>
    <row r="25" spans="1:2" ht="12.75">
      <c r="A25" t="s">
        <v>473</v>
      </c>
      <c r="B25">
        <f>'Identifying Factors '!F95</f>
        <v>0</v>
      </c>
    </row>
    <row r="26" spans="1:2" ht="12.75">
      <c r="A26" t="s">
        <v>474</v>
      </c>
      <c r="B26">
        <f>'Identifying Factors '!F96</f>
        <v>0</v>
      </c>
    </row>
    <row r="27" spans="1:2" ht="12.75">
      <c r="A27" t="s">
        <v>354</v>
      </c>
      <c r="B27">
        <f>'Identifying Factors '!F97</f>
        <v>0</v>
      </c>
    </row>
    <row r="28" spans="1:2" ht="12.75">
      <c r="A28" t="s">
        <v>475</v>
      </c>
      <c r="B28">
        <f>'Identifying Factors '!F98</f>
        <v>0</v>
      </c>
    </row>
    <row r="29" spans="1:2" ht="12.75">
      <c r="A29" t="s">
        <v>476</v>
      </c>
      <c r="B29">
        <f>'Identifying Factors '!F99</f>
        <v>0</v>
      </c>
    </row>
    <row r="30" spans="1:2" ht="12.75">
      <c r="A30" t="s">
        <v>477</v>
      </c>
      <c r="B30">
        <f>'Identifying Factors '!F100</f>
        <v>0</v>
      </c>
    </row>
    <row r="31" spans="1:2" ht="12.75">
      <c r="A31" t="s">
        <v>358</v>
      </c>
      <c r="B31">
        <f>'Identifying Factors '!F101</f>
        <v>0</v>
      </c>
    </row>
    <row r="32" spans="1:2" ht="12.75">
      <c r="A32" t="s">
        <v>359</v>
      </c>
      <c r="B32">
        <f>'Identifying Factors '!F102</f>
        <v>0</v>
      </c>
    </row>
    <row r="33" spans="1:5" ht="12.75">
      <c r="A33" s="145" t="s">
        <v>20</v>
      </c>
      <c r="B33" s="145"/>
      <c r="C33" s="145"/>
      <c r="D33" s="145"/>
      <c r="E33" s="145"/>
    </row>
    <row r="34" spans="1:2" ht="12.75">
      <c r="A34">
        <f>'Identifying Factors '!B107</f>
        <v>2018</v>
      </c>
      <c r="B34">
        <f>'Identifying Factors '!B108</f>
        <v>0</v>
      </c>
    </row>
    <row r="35" spans="1:2" ht="12.75">
      <c r="A35">
        <f>'Identifying Factors '!C107</f>
        <v>2019</v>
      </c>
      <c r="B35">
        <f>'Identifying Factors '!C108</f>
        <v>0</v>
      </c>
    </row>
    <row r="36" spans="1:2" ht="12.75">
      <c r="A36">
        <f>'Identifying Factors '!D107</f>
        <v>2020</v>
      </c>
      <c r="B36">
        <f>'Identifying Factors '!D108</f>
        <v>0</v>
      </c>
    </row>
    <row r="37" spans="1:2" ht="12.75">
      <c r="A37">
        <f>'Identifying Factors '!E107</f>
        <v>2021</v>
      </c>
      <c r="B37">
        <f>'Identifying Factors '!E108</f>
        <v>0</v>
      </c>
    </row>
    <row r="38" spans="1:2" ht="12.75">
      <c r="A38">
        <f>'Identifying Factors '!B109</f>
        <v>2022</v>
      </c>
      <c r="B38">
        <f>'Identifying Factors '!B110</f>
        <v>0</v>
      </c>
    </row>
    <row r="39" spans="1:2" ht="12.75">
      <c r="A39">
        <f>'Identifying Factors '!C109</f>
        <v>2023</v>
      </c>
      <c r="B39">
        <f>'Identifying Factors '!C110</f>
        <v>0</v>
      </c>
    </row>
    <row r="40" ht="12.75">
      <c r="A40" s="398" t="s">
        <v>22</v>
      </c>
    </row>
    <row r="41" spans="1:5" ht="12.75">
      <c r="A41" s="145" t="s">
        <v>23</v>
      </c>
      <c r="B41" s="145"/>
      <c r="C41" s="145"/>
      <c r="D41" s="145"/>
      <c r="E41" s="145"/>
    </row>
    <row r="42" spans="1:2" ht="12.75">
      <c r="A42" t="s">
        <v>397</v>
      </c>
      <c r="B42">
        <f>'Identifying Factors '!F131</f>
        <v>0</v>
      </c>
    </row>
    <row r="43" spans="1:2" ht="12.75">
      <c r="A43" t="s">
        <v>398</v>
      </c>
      <c r="B43">
        <f>'Identifying Factors '!F132</f>
        <v>0</v>
      </c>
    </row>
    <row r="44" spans="1:2" ht="12.75">
      <c r="A44" t="s">
        <v>32</v>
      </c>
      <c r="B44" s="395" t="str">
        <f>'Identifying Factors '!F147</f>
        <v>[Number]</v>
      </c>
    </row>
    <row r="45" spans="1:2" ht="12.75">
      <c r="A45" t="s">
        <v>33</v>
      </c>
      <c r="B45" s="395" t="str">
        <f>'Identifying Factors '!F148</f>
        <v>[Number]</v>
      </c>
    </row>
    <row r="46" spans="1:5" ht="12.75">
      <c r="A46" s="145" t="s">
        <v>55</v>
      </c>
      <c r="B46" s="145"/>
      <c r="C46" s="145"/>
      <c r="D46" s="145"/>
      <c r="E46" s="145"/>
    </row>
    <row r="47" spans="1:2" ht="12.75">
      <c r="A47" t="s">
        <v>364</v>
      </c>
      <c r="B47">
        <f>'Identifying Factors '!F160</f>
        <v>0</v>
      </c>
    </row>
    <row r="48" spans="1:2" ht="12.75">
      <c r="A48" t="s">
        <v>478</v>
      </c>
      <c r="B48">
        <f>'Identifying Factors '!F161</f>
        <v>0</v>
      </c>
    </row>
    <row r="49" spans="1:2" ht="12.75">
      <c r="A49" t="s">
        <v>365</v>
      </c>
      <c r="B49" t="str">
        <f>'Identifying Factors '!F162</f>
        <v>[Number]</v>
      </c>
    </row>
    <row r="50" spans="1:2" ht="12.75">
      <c r="A50" t="s">
        <v>366</v>
      </c>
      <c r="B50" t="str">
        <f>'Identifying Factors '!F163</f>
        <v>[Number]</v>
      </c>
    </row>
    <row r="51" spans="1:2" ht="12.75">
      <c r="A51" t="s">
        <v>479</v>
      </c>
      <c r="B51" t="str">
        <f>'Identifying Factors '!F164</f>
        <v>[Number]</v>
      </c>
    </row>
    <row r="52" spans="1:5" ht="12.75">
      <c r="A52" s="145" t="s">
        <v>36</v>
      </c>
      <c r="B52" s="145"/>
      <c r="C52" s="145"/>
      <c r="D52" s="145"/>
      <c r="E52" s="145"/>
    </row>
    <row r="53" spans="1:2" ht="12.75">
      <c r="A53" t="s">
        <v>382</v>
      </c>
      <c r="B53" s="395" t="str">
        <f>'Identifying Factors '!E170</f>
        <v>[Number]</v>
      </c>
    </row>
    <row r="54" spans="1:3" ht="12.75">
      <c r="A54" s="375" t="s">
        <v>367</v>
      </c>
      <c r="B54" s="375" t="str">
        <f>'Identifying Factors '!F171</f>
        <v>[Number]</v>
      </c>
      <c r="C54" s="375"/>
    </row>
    <row r="55" spans="1:2" ht="12.75">
      <c r="A55" t="s">
        <v>370</v>
      </c>
      <c r="B55" s="396" t="str">
        <f>'Identifying Factors '!F174</f>
        <v>[Names]</v>
      </c>
    </row>
    <row r="56" ht="12.75">
      <c r="B56" s="396" t="str">
        <f>'Identifying Factors '!F175</f>
        <v>[Names]</v>
      </c>
    </row>
    <row r="57" ht="12.75">
      <c r="B57" s="396" t="str">
        <f>'Identifying Factors '!F176</f>
        <v>[Names]</v>
      </c>
    </row>
    <row r="58" ht="12.75">
      <c r="B58" s="396" t="str">
        <f>'Identifying Factors '!F177</f>
        <v>[Names]</v>
      </c>
    </row>
    <row r="59" ht="12.75">
      <c r="B59" s="396" t="str">
        <f>'Identifying Factors '!F178</f>
        <v>[Names]</v>
      </c>
    </row>
    <row r="60" ht="12.75">
      <c r="B60" s="396" t="str">
        <f>'Identifying Factors '!F179</f>
        <v>[Names]</v>
      </c>
    </row>
    <row r="61" spans="2:3" ht="12.75">
      <c r="B61" s="396" t="str">
        <f>'Identifying Factors '!G174</f>
        <v>[Grade]</v>
      </c>
      <c r="C61" s="396"/>
    </row>
    <row r="62" spans="2:3" ht="12.75">
      <c r="B62" s="396" t="str">
        <f>'Identifying Factors '!G175</f>
        <v>[Grade]</v>
      </c>
      <c r="C62" s="396"/>
    </row>
    <row r="63" spans="2:3" ht="12.75">
      <c r="B63" s="396" t="str">
        <f>'Identifying Factors '!G176</f>
        <v>[Grade]</v>
      </c>
      <c r="C63" s="396"/>
    </row>
    <row r="64" spans="2:3" ht="12.75">
      <c r="B64" s="396" t="str">
        <f>'Identifying Factors '!G177</f>
        <v>[Grade]</v>
      </c>
      <c r="C64" s="396"/>
    </row>
    <row r="65" spans="2:3" ht="12.75">
      <c r="B65" s="396" t="str">
        <f>'Identifying Factors '!G178</f>
        <v>[Grade]</v>
      </c>
      <c r="C65" s="396"/>
    </row>
    <row r="66" spans="2:3" ht="12.75">
      <c r="B66" s="396" t="str">
        <f>'Identifying Factors '!G179</f>
        <v>[Grade]</v>
      </c>
      <c r="C66" s="396"/>
    </row>
    <row r="67" spans="1:3" ht="12.75">
      <c r="A67" t="s">
        <v>118</v>
      </c>
      <c r="B67" s="397" t="s">
        <v>480</v>
      </c>
      <c r="C67" s="396"/>
    </row>
    <row r="68" spans="1:2" ht="12.75">
      <c r="A68" t="s">
        <v>37</v>
      </c>
      <c r="B68" s="397" t="s">
        <v>481</v>
      </c>
    </row>
    <row r="69" spans="1:2" ht="12.75">
      <c r="A69" t="s">
        <v>38</v>
      </c>
      <c r="B69" s="397" t="s">
        <v>482</v>
      </c>
    </row>
    <row r="70" spans="1:2" ht="12.75">
      <c r="A70" t="s">
        <v>39</v>
      </c>
      <c r="B70" s="397" t="s">
        <v>483</v>
      </c>
    </row>
    <row r="71" spans="1:2" ht="12.75">
      <c r="A71" t="s">
        <v>40</v>
      </c>
      <c r="B71" s="397" t="s">
        <v>484</v>
      </c>
    </row>
    <row r="72" spans="1:2" ht="12.75">
      <c r="A72" t="s">
        <v>41</v>
      </c>
      <c r="B72" s="397" t="s">
        <v>485</v>
      </c>
    </row>
    <row r="73" spans="1:2" ht="12.75">
      <c r="A73" t="s">
        <v>42</v>
      </c>
      <c r="B73" s="397" t="s">
        <v>486</v>
      </c>
    </row>
    <row r="74" spans="1:2" ht="12.75">
      <c r="A74" t="s">
        <v>114</v>
      </c>
      <c r="B74">
        <f>'Identifying Factors '!F192</f>
        <v>0</v>
      </c>
    </row>
    <row r="75" spans="1:5" ht="12.75">
      <c r="A75" s="145" t="s">
        <v>44</v>
      </c>
      <c r="B75" s="145"/>
      <c r="C75" s="145"/>
      <c r="D75" s="145"/>
      <c r="E75" s="145"/>
    </row>
    <row r="76" spans="1:2" ht="12.75">
      <c r="A76" t="s">
        <v>372</v>
      </c>
      <c r="B76">
        <f>'Identifying Factors '!F198</f>
        <v>0</v>
      </c>
    </row>
    <row r="77" spans="1:2" ht="12.75">
      <c r="A77" t="s">
        <v>371</v>
      </c>
      <c r="B77">
        <f>'Identifying Factors '!F199</f>
        <v>0</v>
      </c>
    </row>
    <row r="78" spans="1:5" ht="12.75">
      <c r="A78" s="145" t="s">
        <v>45</v>
      </c>
      <c r="B78" s="145"/>
      <c r="C78" s="145"/>
      <c r="D78" s="145"/>
      <c r="E78" s="145"/>
    </row>
    <row r="79" spans="1:2" ht="12.75">
      <c r="A79" t="s">
        <v>373</v>
      </c>
      <c r="B79">
        <f>'Identifying Factors '!F205</f>
        <v>0</v>
      </c>
    </row>
    <row r="80" spans="1:2" ht="12.75">
      <c r="A80" t="s">
        <v>374</v>
      </c>
      <c r="B80">
        <f>'Identifying Factors '!F206</f>
        <v>0</v>
      </c>
    </row>
    <row r="81" spans="1:2" ht="12.75">
      <c r="A81" t="s">
        <v>375</v>
      </c>
      <c r="B81" t="str">
        <f>'Identifying Factors '!F207</f>
        <v>[Date]</v>
      </c>
    </row>
    <row r="82" spans="1:2" ht="12.75">
      <c r="A82" t="s">
        <v>376</v>
      </c>
      <c r="B82">
        <f>'Identifying Factors '!F208</f>
        <v>0</v>
      </c>
    </row>
    <row r="83" spans="1:2" ht="12.75">
      <c r="A83" t="s">
        <v>306</v>
      </c>
      <c r="B83">
        <f>'Identifying Factors '!F209</f>
        <v>0</v>
      </c>
    </row>
    <row r="84" spans="1:2" ht="12.75">
      <c r="A84" t="s">
        <v>403</v>
      </c>
      <c r="B84">
        <f>'Identifying Factors '!F217</f>
        <v>0</v>
      </c>
    </row>
    <row r="85" spans="1:2" ht="12.75">
      <c r="A85" t="str">
        <f>'Identifying Factors '!A225:D225</f>
        <v>Have you completed a System Evaluation and Capacity Assurance Plan (SECAP) as defined by the Utah Sewer Management Program?</v>
      </c>
      <c r="B85">
        <f>'Identifying Factors '!F225</f>
        <v>0</v>
      </c>
    </row>
    <row r="86" ht="12.75">
      <c r="A86" s="145" t="str">
        <f>'Identifying Factors '!A231:E231</f>
        <v>Part VII: NARRATIVE EVALUATION</v>
      </c>
    </row>
    <row r="87" spans="1:2" ht="12.75">
      <c r="A87" t="str">
        <f>'Identifying Factors '!A258:D258</f>
        <v>Does the municipality/district pay for the continuing education expenses of operators?</v>
      </c>
      <c r="B87">
        <f>'Identifying Factors '!F258</f>
        <v>0</v>
      </c>
    </row>
    <row r="88" ht="12.75">
      <c r="A88" s="398" t="s">
        <v>409</v>
      </c>
    </row>
    <row r="89" ht="12.75">
      <c r="A89" s="393" t="str">
        <f>'Identifying Factors '!A285:E285</f>
        <v> Part I: INFLUENT INFORMATION</v>
      </c>
    </row>
    <row r="90" spans="1:2" ht="12.75">
      <c r="A90" s="64" t="s">
        <v>487</v>
      </c>
      <c r="B90" t="str">
        <f>'Identifying Factors '!F290</f>
        <v>[Number]</v>
      </c>
    </row>
    <row r="91" spans="1:2" ht="12.75">
      <c r="A91" s="64" t="s">
        <v>488</v>
      </c>
      <c r="B91" t="str">
        <f>'Identifying Factors '!F291</f>
        <v>[Number]</v>
      </c>
    </row>
    <row r="92" spans="1:2" ht="12.75">
      <c r="A92" s="64" t="s">
        <v>489</v>
      </c>
      <c r="B92" t="e">
        <f>'Identifying Factors '!F292</f>
        <v>#VALUE!</v>
      </c>
    </row>
    <row r="93" spans="1:2" ht="12.75">
      <c r="A93" s="64" t="s">
        <v>490</v>
      </c>
      <c r="B93" t="str">
        <f>'Identifying Factors '!G290</f>
        <v>[Number]</v>
      </c>
    </row>
    <row r="94" spans="1:2" ht="12.75">
      <c r="A94" s="64" t="s">
        <v>491</v>
      </c>
      <c r="B94" t="str">
        <f>'Identifying Factors '!G291</f>
        <v>[Number]</v>
      </c>
    </row>
    <row r="95" spans="1:2" ht="12.75">
      <c r="A95" s="64" t="s">
        <v>492</v>
      </c>
      <c r="B95" t="e">
        <f>'Identifying Factors '!G292</f>
        <v>#VALUE!</v>
      </c>
    </row>
    <row r="96" spans="1:2" ht="12.75">
      <c r="A96" s="64" t="s">
        <v>493</v>
      </c>
      <c r="B96" t="str">
        <f>'Identifying Factors '!H290</f>
        <v>[Number]</v>
      </c>
    </row>
    <row r="97" spans="1:2" ht="12.75">
      <c r="A97" s="64" t="s">
        <v>494</v>
      </c>
      <c r="B97" t="str">
        <f>'Identifying Factors '!H291</f>
        <v>[Number]</v>
      </c>
    </row>
    <row r="98" spans="1:2" ht="12.75">
      <c r="A98" s="64" t="s">
        <v>495</v>
      </c>
      <c r="B98" t="e">
        <f>'Identifying Factors '!H292</f>
        <v>#VALUE!</v>
      </c>
    </row>
    <row r="99" spans="1:5" ht="12.75">
      <c r="A99" s="145" t="s">
        <v>68</v>
      </c>
      <c r="B99" s="145"/>
      <c r="C99" s="145"/>
      <c r="D99" s="145"/>
      <c r="E99" s="145"/>
    </row>
    <row r="100" ht="12.75">
      <c r="A100" t="s">
        <v>390</v>
      </c>
    </row>
    <row r="101" spans="1:2" ht="12.75">
      <c r="A101" t="s">
        <v>61</v>
      </c>
      <c r="B101" t="e">
        <f>'Identifying Factors '!F301</f>
        <v>#VALUE!</v>
      </c>
    </row>
    <row r="102" spans="1:2" ht="12.75">
      <c r="A102" t="s">
        <v>62</v>
      </c>
      <c r="B102" t="e">
        <f>'Identifying Factors '!F302</f>
        <v>#VALUE!</v>
      </c>
    </row>
    <row r="103" spans="1:2" ht="12.75">
      <c r="A103" t="s">
        <v>63</v>
      </c>
      <c r="B103" t="e">
        <f>'Identifying Factors '!F303</f>
        <v>#VALUE!</v>
      </c>
    </row>
    <row r="104" spans="1:5" ht="12.75">
      <c r="A104" s="145" t="s">
        <v>64</v>
      </c>
      <c r="B104" s="145"/>
      <c r="C104" s="145"/>
      <c r="D104" s="145"/>
      <c r="E104" s="145"/>
    </row>
    <row r="105" spans="1:2" ht="12.75">
      <c r="A105" t="s">
        <v>411</v>
      </c>
      <c r="B105" t="str">
        <f>'Identifying Factors '!F308</f>
        <v>[Number]</v>
      </c>
    </row>
    <row r="106" spans="1:2" ht="12.75">
      <c r="A106" t="s">
        <v>458</v>
      </c>
      <c r="B106" t="str">
        <f>'Identifying Factors '!F309</f>
        <v>[Number]</v>
      </c>
    </row>
    <row r="107" ht="12.75">
      <c r="A107" s="145" t="str">
        <f>'Identifying Factors '!A313:E313</f>
        <v> Part IV: NEW DEVELOPMENT</v>
      </c>
    </row>
    <row r="108" spans="1:2" ht="12.75">
      <c r="A108" t="str">
        <f>'Identifying Factors '!A315:D315</f>
        <v>Number of new residential sewer connections added in the last year</v>
      </c>
      <c r="B108" s="399" t="str">
        <f>'Identifying Factors '!F315</f>
        <v>[Number]</v>
      </c>
    </row>
    <row r="109" spans="1:2" ht="12.75">
      <c r="A109" t="str">
        <f>'Identifying Factors '!A316:D316</f>
        <v>Number of new commercial/industrial connections added in the last year</v>
      </c>
      <c r="B109" s="399" t="str">
        <f>'Identifying Factors '!F316</f>
        <v>[Number]</v>
      </c>
    </row>
    <row r="110" spans="1:2" ht="12.75">
      <c r="A110" t="str">
        <f>'Identifying Factors '!A317:D317</f>
        <v>Equivalent residential connections7 served </v>
      </c>
      <c r="B110" s="399" t="str">
        <f>'Identifying Factors '!F317</f>
        <v>[Number]</v>
      </c>
    </row>
    <row r="111" ht="12.75">
      <c r="A111" s="145" t="str">
        <f>'Identifying Factors '!A321:E321</f>
        <v>Part V: OPERATOR CERTIFICATION</v>
      </c>
    </row>
    <row r="112" spans="1:2" ht="12.75">
      <c r="A112" t="str">
        <f>'Identifying Factors '!A324:D324</f>
        <v>How many treatment operators do you employ? </v>
      </c>
      <c r="B112" s="395" t="str">
        <f>'Identifying Factors '!F324</f>
        <v>[Number]</v>
      </c>
    </row>
    <row r="113" spans="1:2" ht="12.75">
      <c r="A113" t="str">
        <f>'Identifying Factors '!A326:E326</f>
        <v>What is the current grade of the treatment system DRC operator(s)? </v>
      </c>
      <c r="B113" s="396" t="str">
        <f>'Identifying Factors '!F327</f>
        <v>=A354</v>
      </c>
    </row>
    <row r="114" ht="12.75">
      <c r="B114" s="396" t="str">
        <f>'Identifying Factors '!F328</f>
        <v>[Names]</v>
      </c>
    </row>
    <row r="115" ht="12.75">
      <c r="B115" s="396" t="str">
        <f>'Identifying Factors '!F329</f>
        <v>[Names]</v>
      </c>
    </row>
    <row r="116" ht="12.75">
      <c r="B116" s="396" t="str">
        <f>'Identifying Factors '!F330</f>
        <v>[Names]</v>
      </c>
    </row>
    <row r="117" ht="12.75">
      <c r="B117" s="396" t="str">
        <f>'Identifying Factors '!F331</f>
        <v>[Names]</v>
      </c>
    </row>
    <row r="118" ht="12.75">
      <c r="B118" s="396" t="str">
        <f>'Identifying Factors '!F332</f>
        <v>[Names]</v>
      </c>
    </row>
    <row r="119" ht="12.75">
      <c r="B119" s="397" t="s">
        <v>496</v>
      </c>
    </row>
    <row r="120" ht="12.75">
      <c r="B120" s="397" t="s">
        <v>497</v>
      </c>
    </row>
    <row r="121" ht="12.75">
      <c r="B121" s="397" t="s">
        <v>498</v>
      </c>
    </row>
    <row r="122" ht="12.75">
      <c r="B122" s="397" t="s">
        <v>499</v>
      </c>
    </row>
    <row r="123" ht="12.75">
      <c r="B123" s="397" t="s">
        <v>500</v>
      </c>
    </row>
    <row r="124" spans="1:2" ht="12.75">
      <c r="A124" t="str">
        <f>'Identifying Factors '!A334:F334</f>
        <v> List all the operators in your system by their certification class. </v>
      </c>
      <c r="B124" s="397"/>
    </row>
    <row r="125" spans="1:2" ht="12.75">
      <c r="A125" t="str">
        <f>'Identifying Factors '!A337</f>
        <v>Not Certified</v>
      </c>
      <c r="B125" s="397" t="s">
        <v>501</v>
      </c>
    </row>
    <row r="126" spans="1:2" ht="12.75">
      <c r="A126" t="str">
        <f>'Identifying Factors '!A338</f>
        <v>Small Lagoons</v>
      </c>
      <c r="B126" s="397" t="s">
        <v>502</v>
      </c>
    </row>
    <row r="127" spans="1:2" ht="12.75">
      <c r="A127" t="str">
        <f>'Identifying Factors '!A339</f>
        <v>Treatment I</v>
      </c>
      <c r="B127" s="397" t="s">
        <v>503</v>
      </c>
    </row>
    <row r="128" spans="1:2" ht="12.75">
      <c r="A128" t="str">
        <f>'Identifying Factors '!A340</f>
        <v>Treatment II</v>
      </c>
      <c r="B128" s="397" t="s">
        <v>504</v>
      </c>
    </row>
    <row r="129" spans="1:2" ht="12.75">
      <c r="A129" t="str">
        <f>'Identifying Factors '!A341</f>
        <v>Treatment III</v>
      </c>
      <c r="B129" s="397" t="s">
        <v>505</v>
      </c>
    </row>
    <row r="130" spans="1:2" ht="12.75">
      <c r="A130" t="str">
        <f>'Identifying Factors '!A342</f>
        <v>Treatment IV</v>
      </c>
      <c r="B130" s="397" t="s">
        <v>506</v>
      </c>
    </row>
    <row r="131" spans="1:2" ht="12.75">
      <c r="A131" t="str">
        <f>'Identifying Factors '!A345:D345</f>
        <v>Is/are your DRC operator(s) currently certified at the appropriate grade for this facility?</v>
      </c>
      <c r="B131">
        <f>'Identifying Factors '!F345</f>
        <v>0</v>
      </c>
    </row>
    <row r="132" ht="12.75">
      <c r="A132" s="145" t="str">
        <f>'Identifying Factors '!A349:E349</f>
        <v>Part VI: FACILITY MAINTENANCE</v>
      </c>
    </row>
    <row r="133" spans="1:2" ht="12.75">
      <c r="A133" t="str">
        <f>'Identifying Factors '!A352:D352</f>
        <v>Have you implemented a preventative maintenance program for your treatment system?</v>
      </c>
      <c r="B133">
        <f>'Identifying Factors '!F352</f>
        <v>0</v>
      </c>
    </row>
    <row r="134" spans="1:2" ht="12.75">
      <c r="A134" t="str">
        <f>'Identifying Factors '!A353:D353</f>
        <v>Have you updated the treatment system operations and maintenance manual within the past 5 years?</v>
      </c>
      <c r="B134">
        <f>'Identifying Factors '!F353</f>
        <v>0</v>
      </c>
    </row>
    <row r="135" ht="12.75">
      <c r="A135" s="398" t="str">
        <f>'Identifying Factors '!A357:E357</f>
        <v>Discharging Lagoon Facility </v>
      </c>
    </row>
    <row r="136" ht="12.75">
      <c r="A136" s="145" t="str">
        <f>'Identifying Factors '!A364:E364</f>
        <v> Part I: INFLUENT INFORMATION</v>
      </c>
    </row>
    <row r="137" spans="1:2" ht="12.75">
      <c r="A137" s="64" t="s">
        <v>487</v>
      </c>
      <c r="B137">
        <f>'Identifying Factors '!F368</f>
        <v>0</v>
      </c>
    </row>
    <row r="138" spans="1:2" ht="12.75">
      <c r="A138" s="64" t="s">
        <v>488</v>
      </c>
      <c r="B138">
        <f>'Identifying Factors '!F369</f>
        <v>0</v>
      </c>
    </row>
    <row r="139" spans="1:2" ht="12.75">
      <c r="A139" s="64" t="s">
        <v>489</v>
      </c>
      <c r="B139" t="e">
        <f>'Identifying Factors '!F370</f>
        <v>#DIV/0!</v>
      </c>
    </row>
    <row r="140" spans="1:2" ht="12.75">
      <c r="A140" s="64" t="s">
        <v>490</v>
      </c>
      <c r="B140">
        <f>'Identifying Factors '!G368</f>
        <v>0</v>
      </c>
    </row>
    <row r="141" spans="1:2" ht="12.75">
      <c r="A141" s="64" t="s">
        <v>491</v>
      </c>
      <c r="B141">
        <f>'Identifying Factors '!G369</f>
        <v>0</v>
      </c>
    </row>
    <row r="142" spans="1:2" ht="12.75">
      <c r="A142" s="64" t="s">
        <v>492</v>
      </c>
      <c r="B142" t="e">
        <f>'Identifying Factors '!G370</f>
        <v>#DIV/0!</v>
      </c>
    </row>
    <row r="143" spans="1:2" ht="12.75">
      <c r="A143" s="64" t="s">
        <v>493</v>
      </c>
      <c r="B143">
        <f>'Identifying Factors '!H368</f>
        <v>0</v>
      </c>
    </row>
    <row r="144" spans="1:2" ht="12.75">
      <c r="A144" s="64" t="s">
        <v>494</v>
      </c>
      <c r="B144">
        <f>'Identifying Factors '!H369</f>
        <v>0</v>
      </c>
    </row>
    <row r="145" spans="1:2" ht="12.75">
      <c r="A145" s="64" t="s">
        <v>495</v>
      </c>
      <c r="B145" t="e">
        <f>'Identifying Factors '!H370</f>
        <v>#DIV/0!</v>
      </c>
    </row>
    <row r="146" ht="12.75">
      <c r="A146" s="145" t="str">
        <f>'Identifying Factors '!A374:E374</f>
        <v> Part II: EFFLUENT INFORMATION</v>
      </c>
    </row>
    <row r="147" spans="1:2" ht="12.75">
      <c r="A147" t="s">
        <v>417</v>
      </c>
      <c r="B147" t="str">
        <f>'Identifying Factors '!F376</f>
        <v>[Number]</v>
      </c>
    </row>
    <row r="148" ht="12.75">
      <c r="A148" s="145" t="str">
        <f>'Identifying Factors '!A380:E380</f>
        <v>Part III: FACILITY AGE</v>
      </c>
    </row>
    <row r="149" spans="1:2" ht="12.75">
      <c r="A149" t="str">
        <f>'Identifying Factors '!A386</f>
        <v>Headworks</v>
      </c>
      <c r="B149" t="e">
        <f>'Identifying Factors '!F386</f>
        <v>#VALUE!</v>
      </c>
    </row>
    <row r="150" spans="1:2" ht="12.75">
      <c r="A150" t="str">
        <f>'Identifying Factors '!A387</f>
        <v>Lagoons (including aeration)</v>
      </c>
      <c r="B150" t="e">
        <f>'Identifying Factors '!F387</f>
        <v>#VALUE!</v>
      </c>
    </row>
    <row r="151" spans="1:2" ht="12.75">
      <c r="A151" t="str">
        <f>'Identifying Factors '!A388</f>
        <v>Disinfection</v>
      </c>
      <c r="B151" t="e">
        <f>'Identifying Factors '!F388</f>
        <v>#VALUE!</v>
      </c>
    </row>
    <row r="152" ht="12.75">
      <c r="A152" s="145" t="str">
        <f>'Identifying Factors '!A391:E391</f>
        <v> Part IV: DISCHARGES</v>
      </c>
    </row>
    <row r="153" spans="1:2" ht="12.75">
      <c r="A153" t="str">
        <f>'Identifying Factors '!A393:D393</f>
        <v>How many days in the past year was there a bypass or overflow of wastewater at the facility due to high flows?</v>
      </c>
      <c r="B153" t="str">
        <f>'Identifying Factors '!F393</f>
        <v>[Number]</v>
      </c>
    </row>
    <row r="154" spans="1:2" ht="12.75">
      <c r="A154" t="str">
        <f>'Identifying Factors '!A394:D394</f>
        <v>How many days in the last year was there a bypass or overflow of wastewater at the facility due to equipment failure?</v>
      </c>
      <c r="B154" t="str">
        <f>'Identifying Factors '!F394</f>
        <v>[Number]</v>
      </c>
    </row>
    <row r="155" ht="12.75">
      <c r="A155" s="145" t="str">
        <f>'Identifying Factors '!A397:E397</f>
        <v> Part V: NEW DEVELOPMENT</v>
      </c>
    </row>
    <row r="156" spans="1:2" ht="12.75">
      <c r="A156" t="str">
        <f>'Identifying Factors '!A399:D399</f>
        <v>Number of new residential sewer connections added in the last year</v>
      </c>
      <c r="B156" s="399" t="str">
        <f>'Identifying Factors '!F399</f>
        <v>[Number]</v>
      </c>
    </row>
    <row r="157" spans="1:2" ht="12.75">
      <c r="A157" t="str">
        <f>'Identifying Factors '!A400:D400</f>
        <v>Number of new commercial/industrial connections added in the last year</v>
      </c>
      <c r="B157" s="399" t="str">
        <f>'Identifying Factors '!F400</f>
        <v>[Number]</v>
      </c>
    </row>
    <row r="158" spans="1:2" ht="12.75">
      <c r="A158" t="str">
        <f>'Identifying Factors '!A401:D401</f>
        <v>Equivalent residential connections7 served </v>
      </c>
      <c r="B158" s="399" t="str">
        <f>'Identifying Factors '!F401</f>
        <v>[Number]</v>
      </c>
    </row>
    <row r="159" ht="12.75">
      <c r="A159" s="145" t="str">
        <f>'Identifying Factors '!A405:E405</f>
        <v>Part VI: OPERATOR CERTIFICATION</v>
      </c>
    </row>
    <row r="160" spans="1:2" ht="12.75">
      <c r="A160" t="str">
        <f>'Identifying Factors '!A408:D408</f>
        <v>How many treatment operators do you employ? </v>
      </c>
      <c r="B160" s="395" t="str">
        <f>'Identifying Factors '!F408</f>
        <v>[Number]</v>
      </c>
    </row>
    <row r="161" spans="1:2" ht="12.75">
      <c r="A161" t="str">
        <f>'Identifying Factors '!A410:E410</f>
        <v>What is the current grade of the treatment system DRC operator(s)? </v>
      </c>
      <c r="B161" s="396" t="str">
        <f>'Identifying Factors '!F411</f>
        <v>[Names]</v>
      </c>
    </row>
    <row r="162" ht="12.75">
      <c r="B162" s="396" t="str">
        <f>'Identifying Factors '!F412</f>
        <v>[Names]</v>
      </c>
    </row>
    <row r="163" ht="12.75">
      <c r="B163" s="396" t="str">
        <f>'Identifying Factors '!F413</f>
        <v>[Names]</v>
      </c>
    </row>
    <row r="164" ht="12.75">
      <c r="B164" s="396" t="str">
        <f>'Identifying Factors '!F414</f>
        <v>[Names]</v>
      </c>
    </row>
    <row r="165" ht="12.75">
      <c r="B165" s="396" t="str">
        <f>'Identifying Factors '!F415</f>
        <v>[Names]</v>
      </c>
    </row>
    <row r="166" ht="12.75">
      <c r="B166" s="396" t="str">
        <f>'Identifying Factors '!F416</f>
        <v>[Names]</v>
      </c>
    </row>
    <row r="167" ht="12.75">
      <c r="B167" s="396" t="str">
        <f>'Identifying Factors '!G411</f>
        <v>[Grade]</v>
      </c>
    </row>
    <row r="168" ht="12.75">
      <c r="B168" s="396" t="str">
        <f>'Identifying Factors '!G412</f>
        <v>[Grade]</v>
      </c>
    </row>
    <row r="169" ht="12.75">
      <c r="B169" s="396" t="str">
        <f>'Identifying Factors '!G413</f>
        <v>[Grade]</v>
      </c>
    </row>
    <row r="170" ht="12.75">
      <c r="B170" s="396" t="str">
        <f>'Identifying Factors '!G414</f>
        <v>[Grade]</v>
      </c>
    </row>
    <row r="171" ht="12.75">
      <c r="B171" s="396" t="str">
        <f>'Identifying Factors '!G415</f>
        <v>[Grade]</v>
      </c>
    </row>
    <row r="172" ht="12.75">
      <c r="B172" s="396" t="str">
        <f>'Identifying Factors '!G416</f>
        <v>[Grade]</v>
      </c>
    </row>
    <row r="173" ht="12.75">
      <c r="A173" t="str">
        <f>'Identifying Factors '!A418:E418</f>
        <v>List all the operators in your system by their certification class. </v>
      </c>
    </row>
    <row r="174" spans="1:2" ht="12.75">
      <c r="A174" t="str">
        <f>'Identifying Factors '!A420</f>
        <v>Not Certified</v>
      </c>
      <c r="B174" s="396" t="str">
        <f>'Identifying Factors '!F420</f>
        <v>[Names]</v>
      </c>
    </row>
    <row r="175" spans="1:2" ht="12.75">
      <c r="A175" t="str">
        <f>'Identifying Factors '!A421</f>
        <v>Small Lagoons</v>
      </c>
      <c r="B175" s="396" t="str">
        <f>'Identifying Factors '!F421</f>
        <v>[Names]</v>
      </c>
    </row>
    <row r="176" spans="1:2" ht="12.75">
      <c r="A176" t="str">
        <f>'Identifying Factors '!A422</f>
        <v>Treatment I</v>
      </c>
      <c r="B176" s="396" t="str">
        <f>'Identifying Factors '!F422</f>
        <v>[Names]</v>
      </c>
    </row>
    <row r="177" spans="1:2" ht="12.75">
      <c r="A177" t="str">
        <f>'Identifying Factors '!A423</f>
        <v>Treatment II</v>
      </c>
      <c r="B177" s="396" t="str">
        <f>'Identifying Factors '!F423</f>
        <v>[Names]</v>
      </c>
    </row>
    <row r="178" spans="1:2" ht="12.75">
      <c r="A178" t="str">
        <f>'Identifying Factors '!A424</f>
        <v>Treatment III</v>
      </c>
      <c r="B178" s="396" t="str">
        <f>'Identifying Factors '!F424</f>
        <v>[Names]</v>
      </c>
    </row>
    <row r="179" spans="1:2" ht="12.75">
      <c r="A179" t="str">
        <f>'Identifying Factors '!A425</f>
        <v>Treatment IV</v>
      </c>
      <c r="B179" s="396" t="str">
        <f>'Identifying Factors '!F425</f>
        <v>[Names]</v>
      </c>
    </row>
    <row r="180" spans="1:2" ht="12.75">
      <c r="A180" t="str">
        <f>'Identifying Factors '!A428:D428</f>
        <v>Is/are your DRC operator(s) currently certified at the appropriate grade for this facility? </v>
      </c>
      <c r="B180">
        <f>'Identifying Factors '!F428</f>
        <v>0</v>
      </c>
    </row>
    <row r="181" ht="12.75">
      <c r="A181" s="145" t="str">
        <f>'Identifying Factors '!A431:E431</f>
        <v>Part VII: FACILITY MAINTENANCE</v>
      </c>
    </row>
    <row r="182" spans="1:2" ht="12.75">
      <c r="A182" t="str">
        <f>'Identifying Factors '!A434:D434</f>
        <v>Have you implemented a preventative maintenance program for your treatment system?</v>
      </c>
      <c r="B182">
        <f>'Identifying Factors '!F434</f>
        <v>0</v>
      </c>
    </row>
    <row r="183" spans="1:2" ht="12.75">
      <c r="A183" t="str">
        <f>'Identifying Factors '!A435:D435</f>
        <v>Have you updated the treatment system operations and maintenance manual within the past 5 years?</v>
      </c>
      <c r="B183">
        <f>'Identifying Factors '!F435</f>
        <v>0</v>
      </c>
    </row>
    <row r="184" ht="12.75">
      <c r="A184" t="str">
        <f>'Identifying Factors '!A437:D437</f>
        <v>TREATMENT TYPE</v>
      </c>
    </row>
    <row r="185" spans="1:2" ht="12.75">
      <c r="A185" t="str">
        <f>'Identifying Factors '!A438:D438</f>
        <v>Screening</v>
      </c>
      <c r="B185">
        <f>'Identifying Factors '!F438</f>
        <v>0</v>
      </c>
    </row>
    <row r="186" spans="1:2" ht="12.75">
      <c r="A186" t="str">
        <f>'Identifying Factors '!A439:D439</f>
        <v>Grit Removal</v>
      </c>
      <c r="B186">
        <f>'Identifying Factors '!F439</f>
        <v>0</v>
      </c>
    </row>
    <row r="187" spans="1:2" ht="12.75">
      <c r="A187" t="str">
        <f>'Identifying Factors '!A440:D440</f>
        <v>Lagoon Variations</v>
      </c>
      <c r="B187">
        <f>'Identifying Factors '!F440</f>
        <v>0</v>
      </c>
    </row>
    <row r="188" spans="1:2" ht="12.75">
      <c r="A188" t="str">
        <f>'Identifying Factors '!A441:D441</f>
        <v>Phosphorus Treatment</v>
      </c>
      <c r="B188">
        <f>'Identifying Factors '!F441</f>
        <v>0</v>
      </c>
    </row>
    <row r="189" spans="1:2" ht="12.75">
      <c r="A189" t="str">
        <f>'Identifying Factors '!A442:D442</f>
        <v>Chlorine Disinfection</v>
      </c>
      <c r="B189">
        <f>'Identifying Factors '!F442</f>
        <v>0</v>
      </c>
    </row>
    <row r="190" spans="1:2" ht="12.75">
      <c r="A190" t="str">
        <f>'Identifying Factors '!A443:D443</f>
        <v>UV Disinfection</v>
      </c>
      <c r="B190">
        <f>'Identifying Factors '!F443</f>
        <v>0</v>
      </c>
    </row>
    <row r="191" ht="12.75">
      <c r="A191" s="398" t="str">
        <f>'Identifying Factors '!A448:E448</f>
        <v>Mechanical Plant Section </v>
      </c>
    </row>
    <row r="192" ht="12.75">
      <c r="A192" s="145" t="str">
        <f>'Identifying Factors '!A455:E455</f>
        <v> Part I: INFLUENT INFORMATION</v>
      </c>
    </row>
    <row r="193" spans="1:2" ht="12.75">
      <c r="A193" s="64" t="s">
        <v>487</v>
      </c>
      <c r="B193">
        <f>'Identifying Factors '!F460</f>
        <v>0</v>
      </c>
    </row>
    <row r="194" spans="1:2" ht="12.75">
      <c r="A194" s="64" t="s">
        <v>488</v>
      </c>
      <c r="B194">
        <f>'Identifying Factors '!F461</f>
        <v>0</v>
      </c>
    </row>
    <row r="195" spans="1:2" ht="12.75">
      <c r="A195" s="64" t="s">
        <v>489</v>
      </c>
      <c r="B195" t="e">
        <f>'Identifying Factors '!F462</f>
        <v>#DIV/0!</v>
      </c>
    </row>
    <row r="196" spans="1:2" ht="12.75">
      <c r="A196" s="64" t="s">
        <v>490</v>
      </c>
      <c r="B196">
        <f>'Identifying Factors '!G460</f>
        <v>0</v>
      </c>
    </row>
    <row r="197" spans="1:2" ht="12.75">
      <c r="A197" s="64" t="s">
        <v>491</v>
      </c>
      <c r="B197">
        <f>'Identifying Factors '!G461</f>
        <v>0</v>
      </c>
    </row>
    <row r="198" spans="1:2" ht="12.75">
      <c r="A198" s="64" t="s">
        <v>492</v>
      </c>
      <c r="B198" t="e">
        <f>'Identifying Factors '!G462</f>
        <v>#DIV/0!</v>
      </c>
    </row>
    <row r="199" spans="1:2" ht="12.75">
      <c r="A199" s="64" t="s">
        <v>493</v>
      </c>
      <c r="B199">
        <f>'Identifying Factors '!H460</f>
        <v>0</v>
      </c>
    </row>
    <row r="200" spans="1:2" ht="12.75">
      <c r="A200" s="64" t="s">
        <v>494</v>
      </c>
      <c r="B200">
        <f>'Identifying Factors '!H461</f>
        <v>0</v>
      </c>
    </row>
    <row r="201" spans="1:2" ht="12.75">
      <c r="A201" s="64" t="s">
        <v>495</v>
      </c>
      <c r="B201" t="e">
        <f>'Identifying Factors '!H462</f>
        <v>#DIV/0!</v>
      </c>
    </row>
    <row r="202" ht="12.75">
      <c r="A202" s="145" t="str">
        <f>'Identifying Factors '!A466:E466</f>
        <v> Part II: EFFLUENT INFORMATION</v>
      </c>
    </row>
    <row r="203" spans="1:2" ht="12.75">
      <c r="A203" t="str">
        <f>'Identifying Factors '!A468:D468</f>
        <v>How many Notices of Violation (NOVs) did you receive for this facility in the review year?</v>
      </c>
      <c r="B203" t="str">
        <f>'Identifying Factors '!F468</f>
        <v>[Number]</v>
      </c>
    </row>
    <row r="204" ht="12.75">
      <c r="A204" s="145" t="str">
        <f>'Identifying Factors '!A472:E472</f>
        <v>Part III: FACILITY AGE</v>
      </c>
    </row>
    <row r="205" spans="1:2" ht="12.75">
      <c r="A205" t="str">
        <f>'Identifying Factors '!A479</f>
        <v>Headworks</v>
      </c>
      <c r="B205" t="e">
        <f>'Identifying Factors '!H479</f>
        <v>#VALUE!</v>
      </c>
    </row>
    <row r="206" spans="1:2" ht="12.75">
      <c r="A206" t="str">
        <f>'Identifying Factors '!A480</f>
        <v>Primary Treatment</v>
      </c>
      <c r="B206" t="e">
        <f>'Identifying Factors '!H480</f>
        <v>#VALUE!</v>
      </c>
    </row>
    <row r="207" spans="1:2" ht="12.75">
      <c r="A207" t="str">
        <f>'Identifying Factors '!A481</f>
        <v>Secondary Treatment</v>
      </c>
      <c r="B207" t="e">
        <f>'Identifying Factors '!H481</f>
        <v>#VALUE!</v>
      </c>
    </row>
    <row r="208" spans="1:2" ht="12.75">
      <c r="A208" t="str">
        <f>'Identifying Factors '!A482</f>
        <v>Tertiary Treatment</v>
      </c>
      <c r="B208" t="e">
        <f>'Identifying Factors '!H482</f>
        <v>#VALUE!</v>
      </c>
    </row>
    <row r="209" spans="1:2" ht="12.75">
      <c r="A209" t="str">
        <f>'Identifying Factors '!A483</f>
        <v>Solids Handling</v>
      </c>
      <c r="B209" t="e">
        <f>'Identifying Factors '!H483</f>
        <v>#VALUE!</v>
      </c>
    </row>
    <row r="210" spans="1:2" ht="12.75">
      <c r="A210" t="str">
        <f>'Identifying Factors '!A484</f>
        <v>Disinfection</v>
      </c>
      <c r="B210" t="e">
        <f>'Identifying Factors '!H484</f>
        <v>#VALUE!</v>
      </c>
    </row>
    <row r="211" ht="12.75">
      <c r="A211" s="145" t="str">
        <f>'Identifying Factors '!A487:E487</f>
        <v> Part IV: DISCHARGES</v>
      </c>
    </row>
    <row r="212" spans="1:2" ht="12.75">
      <c r="A212" t="str">
        <f>'Identifying Factors '!A489:D489</f>
        <v>How many days in the past year was there a bypass or overflow of wastewater at the facility due to high flows?</v>
      </c>
      <c r="B212" t="str">
        <f>'Identifying Factors '!F489</f>
        <v>[Number]</v>
      </c>
    </row>
    <row r="213" spans="1:2" ht="12.75">
      <c r="A213" t="str">
        <f>'Identifying Factors '!A490:D490</f>
        <v>How many days in the last year was there a bypass or overflow of wastewater at the facility due to equipment failure?</v>
      </c>
      <c r="B213" t="str">
        <f>'Identifying Factors '!F490</f>
        <v>[Number]</v>
      </c>
    </row>
    <row r="214" ht="12.75">
      <c r="A214" s="145" t="str">
        <f>'Identifying Factors '!A493:E493</f>
        <v> Part V: BIOSOLIDS HANDLING</v>
      </c>
    </row>
    <row r="215" spans="1:2" ht="12.75">
      <c r="A215" t="str">
        <f>'Identifying Factors '!A496</f>
        <v>Landfill</v>
      </c>
      <c r="B215">
        <f>'Identifying Factors '!F496</f>
        <v>0</v>
      </c>
    </row>
    <row r="216" spans="1:2" ht="12.75">
      <c r="A216" t="str">
        <f>'Identifying Factors '!A497</f>
        <v>Land Application</v>
      </c>
      <c r="B216">
        <f>'Identifying Factors '!F497</f>
        <v>0</v>
      </c>
    </row>
    <row r="217" spans="1:2" ht="12.75">
      <c r="A217" t="str">
        <f>'Identifying Factors '!A498</f>
        <v>Give Away/Other Distribution</v>
      </c>
      <c r="B217">
        <f>'Identifying Factors '!F498</f>
        <v>0</v>
      </c>
    </row>
    <row r="218" ht="12.75">
      <c r="A218" t="str">
        <f>'Identifying Factors '!A501:E501</f>
        <v> Part VI: NEW DEVELOPMENT</v>
      </c>
    </row>
    <row r="219" spans="1:2" ht="12.75">
      <c r="A219" t="str">
        <f>'Identifying Factors '!A503:D503</f>
        <v>Number of new residential sewer connections added in the last year</v>
      </c>
      <c r="B219" s="399" t="str">
        <f>'Identifying Factors '!F503</f>
        <v>[Number]</v>
      </c>
    </row>
    <row r="220" spans="1:2" ht="12.75">
      <c r="A220" t="str">
        <f>'Identifying Factors '!A504:D504</f>
        <v>Number of new commercial/industrial connections added in the last year</v>
      </c>
      <c r="B220" s="399" t="str">
        <f>'Identifying Factors '!F504</f>
        <v>[Number]</v>
      </c>
    </row>
    <row r="221" spans="1:2" ht="12.75">
      <c r="A221" t="str">
        <f>'Identifying Factors '!A505:D505</f>
        <v>Equivalent residential connections7 served </v>
      </c>
      <c r="B221" s="399" t="str">
        <f>'Identifying Factors '!F505</f>
        <v>[Number]</v>
      </c>
    </row>
    <row r="222" ht="12.75">
      <c r="A222" t="str">
        <f>'Identifying Factors '!A508:E508</f>
        <v>Part VII: OPERATOR CERTIFICATION</v>
      </c>
    </row>
    <row r="223" spans="1:2" ht="12.75">
      <c r="A223" t="str">
        <f>'Identifying Factors '!A511:D511</f>
        <v>How many treatment operators do you employ? </v>
      </c>
      <c r="B223" s="395" t="str">
        <f>'Identifying Factors '!F511</f>
        <v>[Number]</v>
      </c>
    </row>
    <row r="224" spans="1:2" ht="12.75">
      <c r="A224" t="str">
        <f>'Identifying Factors '!A514:E514</f>
        <v>What is the current grade of the treatment system DRC operator(s)? </v>
      </c>
      <c r="B224" s="396" t="str">
        <f>'Identifying Factors '!F515</f>
        <v>[Names]</v>
      </c>
    </row>
    <row r="225" ht="12.75">
      <c r="B225" s="396" t="str">
        <f>'Identifying Factors '!F516</f>
        <v>[Names]</v>
      </c>
    </row>
    <row r="226" ht="12.75">
      <c r="B226" s="396" t="str">
        <f>'Identifying Factors '!F517</f>
        <v>[Names]</v>
      </c>
    </row>
    <row r="227" ht="12.75">
      <c r="B227" s="396" t="str">
        <f>'Identifying Factors '!F518</f>
        <v>[Names]</v>
      </c>
    </row>
    <row r="228" ht="12.75">
      <c r="B228" s="396" t="str">
        <f>'Identifying Factors '!F519</f>
        <v>[Names]</v>
      </c>
    </row>
    <row r="229" ht="12.75">
      <c r="B229" s="396" t="str">
        <f>'Identifying Factors '!F520</f>
        <v>[Names]</v>
      </c>
    </row>
    <row r="230" ht="12.75">
      <c r="B230" s="396" t="str">
        <f>'Identifying Factors '!G515</f>
        <v>[Grade]</v>
      </c>
    </row>
    <row r="231" ht="12.75">
      <c r="B231" s="396" t="str">
        <f>'Identifying Factors '!G516</f>
        <v>[Grade]</v>
      </c>
    </row>
    <row r="232" ht="12.75">
      <c r="B232" s="396" t="str">
        <f>'Identifying Factors '!G517</f>
        <v>[Grade]</v>
      </c>
    </row>
    <row r="233" ht="12.75">
      <c r="B233" s="396" t="str">
        <f>'Identifying Factors '!G518</f>
        <v>[Grade]</v>
      </c>
    </row>
    <row r="234" ht="12.75">
      <c r="B234" s="396" t="str">
        <f>'Identifying Factors '!G519</f>
        <v>[Grade]</v>
      </c>
    </row>
    <row r="235" ht="12.75">
      <c r="B235" s="396" t="str">
        <f>'Identifying Factors '!G520</f>
        <v>[Grade]</v>
      </c>
    </row>
    <row r="236" spans="1:2" ht="12.75">
      <c r="A236" t="str">
        <f>'Identifying Factors '!A522:E522</f>
        <v>List all the operators in your system by their certification class.</v>
      </c>
      <c r="B236" s="396">
        <f>'Identifying Factors '!G521</f>
        <v>0</v>
      </c>
    </row>
    <row r="237" spans="1:2" ht="12.75">
      <c r="A237" t="str">
        <f>'Identifying Factors '!A524</f>
        <v>Not Certified</v>
      </c>
      <c r="B237" s="396" t="str">
        <f>'Identifying Factors '!F524</f>
        <v>[Names]</v>
      </c>
    </row>
    <row r="238" spans="1:2" ht="12.75">
      <c r="A238" t="str">
        <f>'Identifying Factors '!A525</f>
        <v>Small Lagoons</v>
      </c>
      <c r="B238" s="396" t="str">
        <f>'Identifying Factors '!F525</f>
        <v>[Names]</v>
      </c>
    </row>
    <row r="239" spans="1:2" ht="12.75">
      <c r="A239" t="str">
        <f>'Identifying Factors '!A526</f>
        <v>Treatment I</v>
      </c>
      <c r="B239" s="396" t="str">
        <f>'Identifying Factors '!F526</f>
        <v>[Names]</v>
      </c>
    </row>
    <row r="240" spans="1:2" ht="12.75">
      <c r="A240" t="str">
        <f>'Identifying Factors '!A527</f>
        <v>Treatment II</v>
      </c>
      <c r="B240" s="396" t="str">
        <f>'Identifying Factors '!F527</f>
        <v>[Names]</v>
      </c>
    </row>
    <row r="241" spans="1:2" ht="12.75">
      <c r="A241" t="str">
        <f>'Identifying Factors '!A528</f>
        <v>Treatment III</v>
      </c>
      <c r="B241" s="396" t="str">
        <f>'Identifying Factors '!F528</f>
        <v>[Names]</v>
      </c>
    </row>
    <row r="242" spans="1:2" ht="12.75">
      <c r="A242" t="str">
        <f>'Identifying Factors '!A529</f>
        <v>Treatment IV</v>
      </c>
      <c r="B242" s="396" t="str">
        <f>'Identifying Factors '!F529</f>
        <v>[Names]</v>
      </c>
    </row>
    <row r="243" spans="1:2" ht="12.75">
      <c r="A243" t="str">
        <f>'Identifying Factors '!A532:D532</f>
        <v>Is/are your DRC operator(s) currently certified at the appropriate grade for this facility?</v>
      </c>
      <c r="B243">
        <f>'Identifying Factors '!F532</f>
        <v>0</v>
      </c>
    </row>
    <row r="244" ht="12.75">
      <c r="A244" t="str">
        <f>'Identifying Factors '!A536:E536</f>
        <v>Part VIII: FACILITY MAINTENANCE</v>
      </c>
    </row>
    <row r="245" spans="1:2" ht="12.75">
      <c r="A245" t="str">
        <f>'Identifying Factors '!A539:D539</f>
        <v>Have you implemented a preventative maintenance program for your treatment system?</v>
      </c>
      <c r="B245">
        <f>'Identifying Factors '!F539</f>
        <v>0</v>
      </c>
    </row>
    <row r="246" spans="1:2" ht="12.75">
      <c r="A246" t="str">
        <f>'Identifying Factors '!A540:D540</f>
        <v>Have you updated the treatment system operations and maintenance manual within the past 5 years?</v>
      </c>
      <c r="B246">
        <f>'Identifying Factors '!F540</f>
        <v>0</v>
      </c>
    </row>
    <row r="247" ht="12.75">
      <c r="A247" t="str">
        <f>'Identifying Factors '!A542:D542</f>
        <v>TREATMENT TYPE</v>
      </c>
    </row>
    <row r="248" spans="1:2" ht="12.75">
      <c r="A248" t="str">
        <f>'Identifying Factors '!A543:D543</f>
        <v>Screens</v>
      </c>
      <c r="B248">
        <f>'Identifying Factors '!F543</f>
        <v>0</v>
      </c>
    </row>
    <row r="249" spans="1:2" ht="12.75">
      <c r="A249" t="str">
        <f>'Identifying Factors '!A544:D544</f>
        <v>Grit Removal</v>
      </c>
      <c r="B249">
        <f>'Identifying Factors '!F544</f>
        <v>0</v>
      </c>
    </row>
    <row r="250" spans="1:2" ht="12.75">
      <c r="A250" t="str">
        <f>'Identifying Factors '!A545:D545</f>
        <v>Primary Clarifiers</v>
      </c>
      <c r="B250">
        <f>'Identifying Factors '!F545</f>
        <v>0</v>
      </c>
    </row>
    <row r="251" spans="1:2" ht="12.75">
      <c r="A251" t="str">
        <f>'Identifying Factors '!A546:D546</f>
        <v>Imhoff Tanks</v>
      </c>
      <c r="B251">
        <f>'Identifying Factors '!F546</f>
        <v>0</v>
      </c>
    </row>
    <row r="252" spans="1:2" ht="12.75">
      <c r="A252" t="str">
        <f>'Identifying Factors '!A547:D547</f>
        <v>Fixed Film Reactor</v>
      </c>
      <c r="B252">
        <f>'Identifying Factors '!F547</f>
        <v>0</v>
      </c>
    </row>
    <row r="253" spans="1:2" ht="12.75">
      <c r="A253" t="str">
        <f>'Identifying Factors '!A548:D548</f>
        <v>Activated Sludge</v>
      </c>
      <c r="B253">
        <f>'Identifying Factors '!F548</f>
        <v>0</v>
      </c>
    </row>
    <row r="254" spans="1:2" ht="12.75">
      <c r="A254" t="str">
        <f>'Identifying Factors '!A549:D549</f>
        <v>Aerobic Suspend Growth Variations</v>
      </c>
      <c r="B254">
        <f>'Identifying Factors '!F549</f>
        <v>0</v>
      </c>
    </row>
    <row r="255" spans="1:2" ht="12.75">
      <c r="A255" t="str">
        <f>'Identifying Factors '!A550:D550</f>
        <v>Anaerobic Suspended Growth variations</v>
      </c>
      <c r="B255">
        <f>'Identifying Factors '!F550</f>
        <v>0</v>
      </c>
    </row>
    <row r="256" spans="1:2" ht="12.75">
      <c r="A256" t="str">
        <f>'Identifying Factors '!A551:D551</f>
        <v>Physical-chemical systems for organic removal w/o secondary treatment</v>
      </c>
      <c r="B256">
        <f>'Identifying Factors '!F551</f>
        <v>0</v>
      </c>
    </row>
    <row r="257" spans="1:2" ht="12.75">
      <c r="A257" t="str">
        <f>'Identifying Factors '!A552:D552</f>
        <v>Physical-chemical systems for organic removal following secondary treatment</v>
      </c>
      <c r="B257">
        <f>'Identifying Factors '!F552</f>
        <v>0</v>
      </c>
    </row>
    <row r="258" spans="1:2" ht="12.75">
      <c r="A258" t="str">
        <f>'Identifying Factors '!A553:D553</f>
        <v>Membrane Filtration</v>
      </c>
      <c r="B258">
        <f>'Identifying Factors '!F553</f>
        <v>0</v>
      </c>
    </row>
    <row r="259" spans="1:2" ht="12.75">
      <c r="A259" t="str">
        <f>'Identifying Factors '!A554:D554</f>
        <v>Suspended-growth Nitrification and Denitrification</v>
      </c>
      <c r="B259">
        <f>'Identifying Factors '!F554</f>
        <v>0</v>
      </c>
    </row>
    <row r="260" spans="1:2" ht="12.75">
      <c r="A260" t="str">
        <f>'Identifying Factors '!A555:D555</f>
        <v>Air Stripping</v>
      </c>
      <c r="B260">
        <f>'Identifying Factors '!F555</f>
        <v>0</v>
      </c>
    </row>
    <row r="261" spans="1:2" ht="12.75">
      <c r="A261" t="str">
        <f>'Identifying Factors '!A556:D556</f>
        <v>Phosphorus Removal - Chemical</v>
      </c>
      <c r="B261">
        <f>'Identifying Factors '!F556</f>
        <v>0</v>
      </c>
    </row>
    <row r="262" spans="1:2" ht="12.75">
      <c r="A262" t="str">
        <f>'Identifying Factors '!A557:D557</f>
        <v>Phosphorus Removal - Biological</v>
      </c>
      <c r="B262">
        <f>'Identifying Factors '!F557</f>
        <v>0</v>
      </c>
    </row>
    <row r="263" spans="1:2" ht="12.75">
      <c r="A263" t="str">
        <f>'Identifying Factors '!A558:D558</f>
        <v>Ion Exchange</v>
      </c>
      <c r="B263">
        <f>'Identifying Factors '!F558</f>
        <v>0</v>
      </c>
    </row>
    <row r="264" spans="1:2" ht="12.75">
      <c r="A264" t="str">
        <f>'Identifying Factors '!A559:D559</f>
        <v>Reverse Osmosis </v>
      </c>
      <c r="B264">
        <f>'Identifying Factors '!F559</f>
        <v>0</v>
      </c>
    </row>
    <row r="265" spans="1:2" ht="12.75">
      <c r="A265" t="str">
        <f>'Identifying Factors '!A560:D560</f>
        <v>Media Filtration</v>
      </c>
      <c r="B265">
        <f>'Identifying Factors '!F560</f>
        <v>0</v>
      </c>
    </row>
    <row r="266" spans="1:2" ht="12.75">
      <c r="A266" t="str">
        <f>'Identifying Factors '!A561:D561</f>
        <v>Dissolved Air Flotation</v>
      </c>
      <c r="B266">
        <f>'Identifying Factors '!F561</f>
        <v>0</v>
      </c>
    </row>
    <row r="267" spans="1:2" ht="12.75">
      <c r="A267" t="str">
        <f>'Identifying Factors '!A562:D562</f>
        <v>Micro Screens</v>
      </c>
      <c r="B267">
        <f>'Identifying Factors '!F562</f>
        <v>0</v>
      </c>
    </row>
    <row r="268" spans="1:2" ht="12.75">
      <c r="A268" t="str">
        <f>'Identifying Factors '!A563:D563</f>
        <v>Chlorine Disinfection</v>
      </c>
      <c r="B268">
        <f>'Identifying Factors '!F563</f>
        <v>0</v>
      </c>
    </row>
    <row r="269" spans="1:2" ht="12.75">
      <c r="A269" t="str">
        <f>'Identifying Factors '!A564:D564</f>
        <v>UV Disinfection</v>
      </c>
      <c r="B269">
        <f>'Identifying Factors '!F564</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202"/>
  <sheetViews>
    <sheetView zoomScalePageLayoutView="0" workbookViewId="0" topLeftCell="A78">
      <selection activeCell="A1" sqref="A1:G202"/>
    </sheetView>
  </sheetViews>
  <sheetFormatPr defaultColWidth="9.140625" defaultRowHeight="12.75"/>
  <cols>
    <col min="1" max="1" width="65.421875" style="1" bestFit="1" customWidth="1"/>
    <col min="2" max="2" width="22.421875" style="1" bestFit="1" customWidth="1"/>
    <col min="3" max="3" width="8.28125" style="1" bestFit="1" customWidth="1"/>
    <col min="4" max="4" width="22.421875" style="1" bestFit="1" customWidth="1"/>
    <col min="5" max="5" width="9.28125" style="1" bestFit="1" customWidth="1"/>
    <col min="6" max="6" width="32.28125" style="1" bestFit="1" customWidth="1"/>
    <col min="7" max="16384" width="9.140625" style="1" customWidth="1"/>
  </cols>
  <sheetData>
    <row r="1" spans="1:7" ht="12.75">
      <c r="A1" s="624" t="s">
        <v>310</v>
      </c>
      <c r="B1" s="624" t="s">
        <v>311</v>
      </c>
      <c r="C1" s="624" t="s">
        <v>312</v>
      </c>
      <c r="D1" s="624" t="s">
        <v>313</v>
      </c>
      <c r="E1" s="624" t="s">
        <v>314</v>
      </c>
      <c r="F1" s="624" t="s">
        <v>339</v>
      </c>
      <c r="G1" s="624" t="s">
        <v>443</v>
      </c>
    </row>
    <row r="2" spans="1:12" ht="12.75">
      <c r="A2" s="624" t="s">
        <v>508</v>
      </c>
      <c r="B2" s="626" t="s">
        <v>15</v>
      </c>
      <c r="C2" s="626" t="s">
        <v>15</v>
      </c>
      <c r="D2" s="626" t="s">
        <v>15</v>
      </c>
      <c r="E2" s="626" t="s">
        <v>15</v>
      </c>
      <c r="F2" s="624"/>
      <c r="G2" s="624"/>
      <c r="K2" s="1">
        <v>1</v>
      </c>
      <c r="L2" s="1" t="s">
        <v>509</v>
      </c>
    </row>
    <row r="3" spans="1:12" ht="12.75">
      <c r="A3" s="624" t="s">
        <v>119</v>
      </c>
      <c r="B3" s="624" t="s">
        <v>300</v>
      </c>
      <c r="C3" s="624" t="s">
        <v>301</v>
      </c>
      <c r="D3" s="626" t="s">
        <v>15</v>
      </c>
      <c r="E3" s="626" t="s">
        <v>15</v>
      </c>
      <c r="F3" s="624"/>
      <c r="G3" s="624">
        <v>1</v>
      </c>
      <c r="K3" s="1">
        <v>2</v>
      </c>
      <c r="L3" s="1" t="s">
        <v>510</v>
      </c>
    </row>
    <row r="4" spans="1:12" ht="12.75">
      <c r="A4" s="624" t="s">
        <v>120</v>
      </c>
      <c r="B4" s="624" t="s">
        <v>300</v>
      </c>
      <c r="C4" s="624" t="s">
        <v>302</v>
      </c>
      <c r="D4" s="626" t="s">
        <v>15</v>
      </c>
      <c r="E4" s="626" t="s">
        <v>15</v>
      </c>
      <c r="F4" s="624"/>
      <c r="G4" s="624">
        <v>1</v>
      </c>
      <c r="K4" s="1">
        <v>3</v>
      </c>
      <c r="L4" s="1" t="s">
        <v>511</v>
      </c>
    </row>
    <row r="5" spans="1:12" ht="12.75">
      <c r="A5" s="624" t="s">
        <v>121</v>
      </c>
      <c r="B5" s="624" t="s">
        <v>533</v>
      </c>
      <c r="C5" s="624" t="s">
        <v>302</v>
      </c>
      <c r="D5" s="626" t="s">
        <v>15</v>
      </c>
      <c r="E5" s="626" t="s">
        <v>15</v>
      </c>
      <c r="F5" s="624"/>
      <c r="G5" s="624">
        <v>2</v>
      </c>
      <c r="K5" s="1">
        <v>4</v>
      </c>
      <c r="L5" s="1" t="s">
        <v>512</v>
      </c>
    </row>
    <row r="6" spans="1:12" ht="12.75">
      <c r="A6" s="624" t="s">
        <v>122</v>
      </c>
      <c r="B6" s="624" t="s">
        <v>300</v>
      </c>
      <c r="C6" s="624" t="s">
        <v>303</v>
      </c>
      <c r="D6" s="626" t="s">
        <v>15</v>
      </c>
      <c r="E6" s="626" t="s">
        <v>15</v>
      </c>
      <c r="F6" s="624"/>
      <c r="G6" s="624">
        <v>1</v>
      </c>
      <c r="K6" s="1">
        <v>5</v>
      </c>
      <c r="L6" s="1" t="s">
        <v>513</v>
      </c>
    </row>
    <row r="7" spans="1:12" ht="12.75">
      <c r="A7" s="624" t="s">
        <v>123</v>
      </c>
      <c r="B7" s="624" t="s">
        <v>300</v>
      </c>
      <c r="C7" s="624" t="s">
        <v>303</v>
      </c>
      <c r="D7" s="624" t="s">
        <v>304</v>
      </c>
      <c r="E7" s="624" t="s">
        <v>301</v>
      </c>
      <c r="F7" s="624"/>
      <c r="G7" s="624">
        <v>7</v>
      </c>
      <c r="K7" s="1">
        <v>6</v>
      </c>
      <c r="L7" s="1" t="s">
        <v>514</v>
      </c>
    </row>
    <row r="8" spans="1:12" ht="12.75">
      <c r="A8" s="624" t="s">
        <v>124</v>
      </c>
      <c r="B8" s="624" t="s">
        <v>300</v>
      </c>
      <c r="C8" s="624" t="s">
        <v>303</v>
      </c>
      <c r="D8" s="624" t="s">
        <v>304</v>
      </c>
      <c r="E8" s="624" t="s">
        <v>303</v>
      </c>
      <c r="F8" s="624"/>
      <c r="G8" s="624">
        <v>7</v>
      </c>
      <c r="K8" s="1">
        <v>7</v>
      </c>
      <c r="L8" s="1" t="s">
        <v>515</v>
      </c>
    </row>
    <row r="9" spans="1:7" ht="12.75">
      <c r="A9" s="624" t="s">
        <v>125</v>
      </c>
      <c r="B9" s="624" t="s">
        <v>300</v>
      </c>
      <c r="C9" s="624" t="s">
        <v>301</v>
      </c>
      <c r="D9" s="626" t="s">
        <v>15</v>
      </c>
      <c r="E9" s="626" t="s">
        <v>15</v>
      </c>
      <c r="F9" s="624"/>
      <c r="G9" s="624">
        <v>1</v>
      </c>
    </row>
    <row r="10" spans="1:7" ht="12.75">
      <c r="A10" s="624" t="s">
        <v>126</v>
      </c>
      <c r="B10" s="624" t="s">
        <v>533</v>
      </c>
      <c r="C10" s="624" t="s">
        <v>302</v>
      </c>
      <c r="D10" s="626" t="s">
        <v>15</v>
      </c>
      <c r="E10" s="626" t="s">
        <v>15</v>
      </c>
      <c r="F10" s="624"/>
      <c r="G10" s="624">
        <v>2</v>
      </c>
    </row>
    <row r="11" spans="1:7" ht="12.75">
      <c r="A11" s="624" t="s">
        <v>127</v>
      </c>
      <c r="B11" s="624" t="s">
        <v>300</v>
      </c>
      <c r="C11" s="624" t="s">
        <v>302</v>
      </c>
      <c r="D11" s="626" t="s">
        <v>15</v>
      </c>
      <c r="E11" s="626" t="s">
        <v>15</v>
      </c>
      <c r="F11" s="624"/>
      <c r="G11" s="624">
        <v>1</v>
      </c>
    </row>
    <row r="12" spans="1:7" ht="12.75">
      <c r="A12" s="624" t="s">
        <v>128</v>
      </c>
      <c r="B12" s="624" t="s">
        <v>533</v>
      </c>
      <c r="C12" s="624" t="s">
        <v>302</v>
      </c>
      <c r="D12" s="626" t="s">
        <v>15</v>
      </c>
      <c r="E12" s="626" t="s">
        <v>15</v>
      </c>
      <c r="F12" s="624"/>
      <c r="G12" s="624">
        <v>2</v>
      </c>
    </row>
    <row r="13" spans="1:7" ht="12.75">
      <c r="A13" s="624" t="s">
        <v>129</v>
      </c>
      <c r="B13" s="624" t="s">
        <v>533</v>
      </c>
      <c r="C13" s="624" t="s">
        <v>302</v>
      </c>
      <c r="D13" s="626" t="s">
        <v>15</v>
      </c>
      <c r="E13" s="626" t="s">
        <v>15</v>
      </c>
      <c r="F13" s="624"/>
      <c r="G13" s="624">
        <v>2</v>
      </c>
    </row>
    <row r="14" spans="1:7" ht="12.75">
      <c r="A14" s="624" t="s">
        <v>130</v>
      </c>
      <c r="B14" s="624" t="s">
        <v>533</v>
      </c>
      <c r="C14" s="624" t="s">
        <v>302</v>
      </c>
      <c r="D14" s="626" t="s">
        <v>15</v>
      </c>
      <c r="E14" s="626" t="s">
        <v>15</v>
      </c>
      <c r="F14" s="624"/>
      <c r="G14" s="624">
        <v>2</v>
      </c>
    </row>
    <row r="15" spans="1:7" ht="12.75">
      <c r="A15" s="624" t="s">
        <v>331</v>
      </c>
      <c r="B15" s="624" t="s">
        <v>507</v>
      </c>
      <c r="C15" s="624" t="s">
        <v>302</v>
      </c>
      <c r="D15" s="624"/>
      <c r="E15" s="624"/>
      <c r="F15" s="625"/>
      <c r="G15" s="624"/>
    </row>
    <row r="16" spans="1:7" ht="12.75">
      <c r="A16" s="624" t="s">
        <v>131</v>
      </c>
      <c r="B16" s="624" t="s">
        <v>300</v>
      </c>
      <c r="C16" s="624" t="s">
        <v>302</v>
      </c>
      <c r="D16" s="626" t="s">
        <v>15</v>
      </c>
      <c r="E16" s="626" t="s">
        <v>15</v>
      </c>
      <c r="F16" s="624"/>
      <c r="G16" s="624">
        <v>1</v>
      </c>
    </row>
    <row r="17" spans="1:7" ht="12.75">
      <c r="A17" s="624" t="s">
        <v>132</v>
      </c>
      <c r="B17" s="624" t="s">
        <v>300</v>
      </c>
      <c r="C17" s="624" t="s">
        <v>303</v>
      </c>
      <c r="D17" s="624" t="s">
        <v>304</v>
      </c>
      <c r="E17" s="624" t="s">
        <v>303</v>
      </c>
      <c r="F17" s="624"/>
      <c r="G17" s="624">
        <v>7</v>
      </c>
    </row>
    <row r="18" spans="1:7" ht="12.75">
      <c r="A18" s="624" t="s">
        <v>133</v>
      </c>
      <c r="B18" s="624" t="s">
        <v>300</v>
      </c>
      <c r="C18" s="624" t="s">
        <v>302</v>
      </c>
      <c r="D18" s="624" t="s">
        <v>304</v>
      </c>
      <c r="E18" s="624" t="s">
        <v>303</v>
      </c>
      <c r="F18" s="624"/>
      <c r="G18" s="624">
        <v>7</v>
      </c>
    </row>
    <row r="19" spans="1:7" ht="12.75">
      <c r="A19" s="624" t="s">
        <v>134</v>
      </c>
      <c r="B19" s="624" t="s">
        <v>533</v>
      </c>
      <c r="C19" s="624" t="s">
        <v>302</v>
      </c>
      <c r="D19" s="626" t="s">
        <v>15</v>
      </c>
      <c r="E19" s="626" t="s">
        <v>15</v>
      </c>
      <c r="F19" s="624"/>
      <c r="G19" s="624">
        <v>2</v>
      </c>
    </row>
    <row r="20" spans="1:7" ht="12.75">
      <c r="A20" s="624" t="s">
        <v>135</v>
      </c>
      <c r="B20" s="624" t="s">
        <v>533</v>
      </c>
      <c r="C20" s="624" t="s">
        <v>302</v>
      </c>
      <c r="D20" s="626" t="s">
        <v>15</v>
      </c>
      <c r="E20" s="626" t="s">
        <v>15</v>
      </c>
      <c r="F20" s="624"/>
      <c r="G20" s="624">
        <v>2</v>
      </c>
    </row>
    <row r="21" spans="1:7" ht="12.75">
      <c r="A21" s="624" t="s">
        <v>136</v>
      </c>
      <c r="B21" s="624" t="s">
        <v>533</v>
      </c>
      <c r="C21" s="624" t="s">
        <v>302</v>
      </c>
      <c r="D21" s="626" t="s">
        <v>15</v>
      </c>
      <c r="E21" s="626" t="s">
        <v>15</v>
      </c>
      <c r="F21" s="624"/>
      <c r="G21" s="624">
        <v>2</v>
      </c>
    </row>
    <row r="22" spans="1:7" ht="12.75">
      <c r="A22" s="624" t="s">
        <v>137</v>
      </c>
      <c r="B22" s="624" t="s">
        <v>533</v>
      </c>
      <c r="C22" s="624" t="s">
        <v>302</v>
      </c>
      <c r="D22" s="626" t="s">
        <v>15</v>
      </c>
      <c r="E22" s="626" t="s">
        <v>15</v>
      </c>
      <c r="F22" s="624"/>
      <c r="G22" s="624">
        <v>2</v>
      </c>
    </row>
    <row r="23" spans="1:7" ht="12.75">
      <c r="A23" s="624" t="s">
        <v>138</v>
      </c>
      <c r="B23" s="624" t="s">
        <v>533</v>
      </c>
      <c r="C23" s="624" t="s">
        <v>302</v>
      </c>
      <c r="D23" s="626" t="s">
        <v>15</v>
      </c>
      <c r="E23" s="626" t="s">
        <v>15</v>
      </c>
      <c r="F23" s="624"/>
      <c r="G23" s="624">
        <v>2</v>
      </c>
    </row>
    <row r="24" spans="1:7" ht="12.75">
      <c r="A24" s="624" t="s">
        <v>139</v>
      </c>
      <c r="B24" s="624" t="s">
        <v>533</v>
      </c>
      <c r="C24" s="624" t="s">
        <v>302</v>
      </c>
      <c r="D24" s="626" t="s">
        <v>15</v>
      </c>
      <c r="E24" s="626" t="s">
        <v>15</v>
      </c>
      <c r="F24" s="624"/>
      <c r="G24" s="624">
        <v>2</v>
      </c>
    </row>
    <row r="25" spans="1:7" ht="12.75">
      <c r="A25" s="624" t="s">
        <v>140</v>
      </c>
      <c r="B25" s="624" t="s">
        <v>533</v>
      </c>
      <c r="C25" s="624" t="s">
        <v>302</v>
      </c>
      <c r="D25" s="626" t="s">
        <v>15</v>
      </c>
      <c r="E25" s="626" t="s">
        <v>15</v>
      </c>
      <c r="F25" s="624"/>
      <c r="G25" s="624">
        <v>2</v>
      </c>
    </row>
    <row r="26" spans="1:7" ht="12.75">
      <c r="A26" s="624" t="s">
        <v>141</v>
      </c>
      <c r="B26" s="624" t="s">
        <v>300</v>
      </c>
      <c r="C26" s="624" t="s">
        <v>302</v>
      </c>
      <c r="D26" s="626" t="s">
        <v>15</v>
      </c>
      <c r="E26" s="626" t="s">
        <v>15</v>
      </c>
      <c r="F26" s="624"/>
      <c r="G26" s="624">
        <v>1</v>
      </c>
    </row>
    <row r="27" spans="1:7" ht="12.75">
      <c r="A27" s="624" t="s">
        <v>142</v>
      </c>
      <c r="B27" s="624" t="s">
        <v>300</v>
      </c>
      <c r="C27" s="624" t="s">
        <v>303</v>
      </c>
      <c r="D27" s="624" t="s">
        <v>304</v>
      </c>
      <c r="E27" s="624" t="s">
        <v>303</v>
      </c>
      <c r="F27" s="624"/>
      <c r="G27" s="624">
        <v>7</v>
      </c>
    </row>
    <row r="28" spans="1:7" ht="12.75">
      <c r="A28" s="624" t="s">
        <v>143</v>
      </c>
      <c r="B28" s="624" t="s">
        <v>300</v>
      </c>
      <c r="C28" s="624" t="s">
        <v>301</v>
      </c>
      <c r="D28" s="626" t="s">
        <v>15</v>
      </c>
      <c r="E28" s="626" t="s">
        <v>15</v>
      </c>
      <c r="F28" s="624"/>
      <c r="G28" s="624">
        <v>1</v>
      </c>
    </row>
    <row r="29" spans="1:7" ht="12.75">
      <c r="A29" s="624" t="s">
        <v>144</v>
      </c>
      <c r="B29" s="624" t="s">
        <v>300</v>
      </c>
      <c r="C29" s="624" t="s">
        <v>302</v>
      </c>
      <c r="D29" s="626" t="s">
        <v>15</v>
      </c>
      <c r="E29" s="626" t="s">
        <v>15</v>
      </c>
      <c r="F29" s="624"/>
      <c r="G29" s="624">
        <v>1</v>
      </c>
    </row>
    <row r="30" spans="1:7" ht="12.75">
      <c r="A30" s="624" t="s">
        <v>145</v>
      </c>
      <c r="B30" s="624" t="s">
        <v>300</v>
      </c>
      <c r="C30" s="624" t="s">
        <v>305</v>
      </c>
      <c r="D30" s="624" t="s">
        <v>304</v>
      </c>
      <c r="E30" s="624" t="s">
        <v>305</v>
      </c>
      <c r="F30" s="624"/>
      <c r="G30" s="624">
        <v>7</v>
      </c>
    </row>
    <row r="31" spans="1:7" ht="12.75">
      <c r="A31" s="624" t="s">
        <v>146</v>
      </c>
      <c r="B31" s="624" t="s">
        <v>304</v>
      </c>
      <c r="C31" s="624" t="s">
        <v>305</v>
      </c>
      <c r="D31" s="626" t="s">
        <v>15</v>
      </c>
      <c r="E31" s="626" t="s">
        <v>15</v>
      </c>
      <c r="F31" s="624"/>
      <c r="G31" s="624">
        <v>4</v>
      </c>
    </row>
    <row r="32" spans="1:7" ht="12.75">
      <c r="A32" s="624" t="s">
        <v>147</v>
      </c>
      <c r="B32" s="624" t="s">
        <v>300</v>
      </c>
      <c r="C32" s="624" t="s">
        <v>305</v>
      </c>
      <c r="D32" s="624" t="s">
        <v>304</v>
      </c>
      <c r="E32" s="624" t="s">
        <v>305</v>
      </c>
      <c r="F32" s="624"/>
      <c r="G32" s="624">
        <v>7</v>
      </c>
    </row>
    <row r="33" spans="1:15" ht="12.75">
      <c r="A33" s="624" t="s">
        <v>148</v>
      </c>
      <c r="B33" s="624" t="s">
        <v>300</v>
      </c>
      <c r="C33" s="624" t="s">
        <v>303</v>
      </c>
      <c r="D33" s="626" t="s">
        <v>15</v>
      </c>
      <c r="E33" s="626" t="s">
        <v>15</v>
      </c>
      <c r="F33" s="627"/>
      <c r="G33" s="624">
        <v>1</v>
      </c>
      <c r="K33"/>
      <c r="L33"/>
      <c r="M33"/>
      <c r="N33"/>
      <c r="O33"/>
    </row>
    <row r="34" spans="1:15" ht="12.75">
      <c r="A34" s="624" t="s">
        <v>149</v>
      </c>
      <c r="B34" s="624" t="s">
        <v>300</v>
      </c>
      <c r="C34" s="624" t="s">
        <v>303</v>
      </c>
      <c r="D34" s="626" t="s">
        <v>15</v>
      </c>
      <c r="E34" s="626" t="s">
        <v>15</v>
      </c>
      <c r="F34" s="624"/>
      <c r="G34" s="624">
        <v>1</v>
      </c>
      <c r="K34"/>
      <c r="L34"/>
      <c r="M34"/>
      <c r="N34"/>
      <c r="O34"/>
    </row>
    <row r="35" spans="1:7" ht="12.75">
      <c r="A35" s="624" t="s">
        <v>150</v>
      </c>
      <c r="B35" s="624" t="s">
        <v>300</v>
      </c>
      <c r="C35" s="624" t="s">
        <v>302</v>
      </c>
      <c r="D35" s="624" t="s">
        <v>304</v>
      </c>
      <c r="E35" s="624" t="s">
        <v>305</v>
      </c>
      <c r="F35" s="624"/>
      <c r="G35" s="624">
        <v>7</v>
      </c>
    </row>
    <row r="36" spans="1:7" ht="12.75">
      <c r="A36" s="624" t="s">
        <v>151</v>
      </c>
      <c r="B36" s="624" t="s">
        <v>533</v>
      </c>
      <c r="C36" s="624" t="s">
        <v>302</v>
      </c>
      <c r="D36" s="626" t="s">
        <v>15</v>
      </c>
      <c r="E36" s="626" t="s">
        <v>15</v>
      </c>
      <c r="F36" s="624"/>
      <c r="G36" s="624">
        <v>2</v>
      </c>
    </row>
    <row r="37" spans="1:7" ht="12.75">
      <c r="A37" s="624" t="s">
        <v>152</v>
      </c>
      <c r="B37" s="624" t="s">
        <v>300</v>
      </c>
      <c r="C37" s="624" t="s">
        <v>305</v>
      </c>
      <c r="D37" s="626" t="s">
        <v>15</v>
      </c>
      <c r="E37" s="626" t="s">
        <v>15</v>
      </c>
      <c r="F37" s="624"/>
      <c r="G37" s="624">
        <v>1</v>
      </c>
    </row>
    <row r="38" spans="1:7" ht="12.75">
      <c r="A38" s="624" t="s">
        <v>153</v>
      </c>
      <c r="B38" s="624" t="s">
        <v>300</v>
      </c>
      <c r="C38" s="624" t="s">
        <v>302</v>
      </c>
      <c r="D38" s="624" t="s">
        <v>304</v>
      </c>
      <c r="E38" s="624" t="s">
        <v>301</v>
      </c>
      <c r="F38" s="624"/>
      <c r="G38" s="624">
        <v>7</v>
      </c>
    </row>
    <row r="39" spans="1:7" ht="12.75">
      <c r="A39" s="624" t="s">
        <v>154</v>
      </c>
      <c r="B39" s="624" t="s">
        <v>533</v>
      </c>
      <c r="C39" s="624" t="s">
        <v>302</v>
      </c>
      <c r="D39" s="626" t="s">
        <v>15</v>
      </c>
      <c r="E39" s="626" t="s">
        <v>15</v>
      </c>
      <c r="F39" s="624"/>
      <c r="G39" s="624">
        <v>2</v>
      </c>
    </row>
    <row r="40" spans="1:7" ht="12.75">
      <c r="A40" s="624" t="s">
        <v>155</v>
      </c>
      <c r="B40" s="624" t="s">
        <v>507</v>
      </c>
      <c r="C40" s="624" t="s">
        <v>302</v>
      </c>
      <c r="D40" s="624"/>
      <c r="E40" s="624"/>
      <c r="F40" s="627"/>
      <c r="G40" s="624">
        <v>5</v>
      </c>
    </row>
    <row r="41" spans="1:7" ht="12.75">
      <c r="A41" s="624" t="s">
        <v>156</v>
      </c>
      <c r="B41" s="624" t="s">
        <v>300</v>
      </c>
      <c r="C41" s="624" t="s">
        <v>303</v>
      </c>
      <c r="D41" s="624" t="s">
        <v>304</v>
      </c>
      <c r="E41" s="624" t="s">
        <v>303</v>
      </c>
      <c r="F41" s="624"/>
      <c r="G41" s="624">
        <v>7</v>
      </c>
    </row>
    <row r="42" spans="1:7" ht="12.75">
      <c r="A42" s="624" t="s">
        <v>332</v>
      </c>
      <c r="B42" s="624" t="s">
        <v>533</v>
      </c>
      <c r="C42" s="624" t="s">
        <v>302</v>
      </c>
      <c r="D42" s="626" t="s">
        <v>15</v>
      </c>
      <c r="E42" s="626" t="s">
        <v>15</v>
      </c>
      <c r="F42" s="624"/>
      <c r="G42" s="624">
        <v>2</v>
      </c>
    </row>
    <row r="43" spans="1:7" ht="12.75">
      <c r="A43" s="624" t="s">
        <v>157</v>
      </c>
      <c r="B43" s="624" t="s">
        <v>533</v>
      </c>
      <c r="C43" s="624" t="s">
        <v>302</v>
      </c>
      <c r="D43" s="626" t="s">
        <v>15</v>
      </c>
      <c r="E43" s="626" t="s">
        <v>15</v>
      </c>
      <c r="F43" s="624"/>
      <c r="G43" s="624">
        <v>2</v>
      </c>
    </row>
    <row r="44" spans="1:7" ht="12.75">
      <c r="A44" s="624" t="s">
        <v>158</v>
      </c>
      <c r="B44" s="624" t="s">
        <v>533</v>
      </c>
      <c r="C44" s="624" t="s">
        <v>302</v>
      </c>
      <c r="D44" s="626" t="s">
        <v>15</v>
      </c>
      <c r="E44" s="626" t="s">
        <v>15</v>
      </c>
      <c r="F44" s="624"/>
      <c r="G44" s="624">
        <v>2</v>
      </c>
    </row>
    <row r="45" spans="1:7" ht="12.75">
      <c r="A45" s="624" t="s">
        <v>159</v>
      </c>
      <c r="B45" s="624" t="s">
        <v>300</v>
      </c>
      <c r="C45" s="624" t="s">
        <v>302</v>
      </c>
      <c r="D45" s="626" t="s">
        <v>15</v>
      </c>
      <c r="E45" s="626" t="s">
        <v>15</v>
      </c>
      <c r="F45" s="624"/>
      <c r="G45" s="624">
        <v>1</v>
      </c>
    </row>
    <row r="46" spans="1:7" ht="12.75">
      <c r="A46" s="624" t="s">
        <v>160</v>
      </c>
      <c r="B46" s="624" t="s">
        <v>300</v>
      </c>
      <c r="C46" s="624" t="s">
        <v>302</v>
      </c>
      <c r="D46" s="624" t="s">
        <v>304</v>
      </c>
      <c r="E46" s="624" t="s">
        <v>301</v>
      </c>
      <c r="F46" s="624"/>
      <c r="G46" s="624">
        <v>7</v>
      </c>
    </row>
    <row r="47" spans="1:7" ht="12.75">
      <c r="A47" s="624" t="s">
        <v>161</v>
      </c>
      <c r="B47" s="624" t="s">
        <v>304</v>
      </c>
      <c r="C47" s="624" t="s">
        <v>301</v>
      </c>
      <c r="D47" s="626" t="s">
        <v>15</v>
      </c>
      <c r="E47" s="626" t="s">
        <v>15</v>
      </c>
      <c r="F47" s="624"/>
      <c r="G47" s="624">
        <v>4</v>
      </c>
    </row>
    <row r="48" spans="1:7" ht="12.75">
      <c r="A48" s="624" t="s">
        <v>162</v>
      </c>
      <c r="B48" s="624" t="s">
        <v>300</v>
      </c>
      <c r="C48" s="624" t="s">
        <v>301</v>
      </c>
      <c r="D48" s="626" t="s">
        <v>15</v>
      </c>
      <c r="E48" s="626" t="s">
        <v>15</v>
      </c>
      <c r="F48" s="624"/>
      <c r="G48" s="624">
        <v>1</v>
      </c>
    </row>
    <row r="49" spans="1:7" ht="12.75">
      <c r="A49" s="624" t="s">
        <v>163</v>
      </c>
      <c r="B49" s="624" t="s">
        <v>533</v>
      </c>
      <c r="C49" s="624" t="s">
        <v>302</v>
      </c>
      <c r="D49" s="626" t="s">
        <v>15</v>
      </c>
      <c r="E49" s="626" t="s">
        <v>15</v>
      </c>
      <c r="F49" s="624"/>
      <c r="G49" s="624">
        <v>2</v>
      </c>
    </row>
    <row r="50" spans="1:7" ht="12.75">
      <c r="A50" s="624" t="s">
        <v>164</v>
      </c>
      <c r="B50" s="624" t="s">
        <v>300</v>
      </c>
      <c r="C50" s="624" t="s">
        <v>301</v>
      </c>
      <c r="D50" s="624" t="s">
        <v>304</v>
      </c>
      <c r="E50" s="624" t="s">
        <v>302</v>
      </c>
      <c r="F50" s="624"/>
      <c r="G50" s="624">
        <v>7</v>
      </c>
    </row>
    <row r="51" spans="1:7" ht="12.75">
      <c r="A51" s="624" t="s">
        <v>165</v>
      </c>
      <c r="B51" s="624" t="s">
        <v>533</v>
      </c>
      <c r="C51" s="624" t="s">
        <v>302</v>
      </c>
      <c r="D51" s="626" t="s">
        <v>15</v>
      </c>
      <c r="E51" s="626" t="s">
        <v>15</v>
      </c>
      <c r="F51" s="624"/>
      <c r="G51" s="624">
        <v>2</v>
      </c>
    </row>
    <row r="52" spans="1:7" ht="12.75">
      <c r="A52" s="624" t="s">
        <v>166</v>
      </c>
      <c r="B52" s="624" t="s">
        <v>533</v>
      </c>
      <c r="C52" s="624" t="s">
        <v>302</v>
      </c>
      <c r="D52" s="626" t="s">
        <v>15</v>
      </c>
      <c r="E52" s="626" t="s">
        <v>15</v>
      </c>
      <c r="F52" s="624"/>
      <c r="G52" s="624">
        <v>2</v>
      </c>
    </row>
    <row r="53" spans="1:7" ht="12.75">
      <c r="A53" s="624" t="s">
        <v>167</v>
      </c>
      <c r="B53" s="624" t="s">
        <v>300</v>
      </c>
      <c r="C53" s="624" t="s">
        <v>302</v>
      </c>
      <c r="D53" s="624" t="s">
        <v>304</v>
      </c>
      <c r="E53" s="624" t="s">
        <v>303</v>
      </c>
      <c r="F53" s="624"/>
      <c r="G53" s="624">
        <v>7</v>
      </c>
    </row>
    <row r="54" spans="1:7" ht="12.75">
      <c r="A54" s="624" t="s">
        <v>168</v>
      </c>
      <c r="B54" s="624" t="s">
        <v>300</v>
      </c>
      <c r="C54" s="624" t="s">
        <v>301</v>
      </c>
      <c r="D54" s="626" t="s">
        <v>15</v>
      </c>
      <c r="E54" s="626" t="s">
        <v>15</v>
      </c>
      <c r="F54" s="624"/>
      <c r="G54" s="624">
        <v>1</v>
      </c>
    </row>
    <row r="55" spans="1:7" ht="12.75">
      <c r="A55" s="624" t="s">
        <v>169</v>
      </c>
      <c r="B55" s="624" t="s">
        <v>533</v>
      </c>
      <c r="C55" s="624" t="s">
        <v>302</v>
      </c>
      <c r="D55" s="626" t="s">
        <v>15</v>
      </c>
      <c r="E55" s="626" t="s">
        <v>15</v>
      </c>
      <c r="F55" s="624"/>
      <c r="G55" s="624">
        <v>2</v>
      </c>
    </row>
    <row r="56" spans="1:7" ht="12.75">
      <c r="A56" s="624" t="s">
        <v>170</v>
      </c>
      <c r="B56" s="624" t="s">
        <v>533</v>
      </c>
      <c r="C56" s="624" t="s">
        <v>302</v>
      </c>
      <c r="D56" s="626" t="s">
        <v>15</v>
      </c>
      <c r="E56" s="626" t="s">
        <v>15</v>
      </c>
      <c r="F56" s="624"/>
      <c r="G56" s="624">
        <v>2</v>
      </c>
    </row>
    <row r="57" spans="1:7" ht="12.75">
      <c r="A57" s="624" t="s">
        <v>171</v>
      </c>
      <c r="B57" s="624" t="s">
        <v>533</v>
      </c>
      <c r="C57" s="624" t="s">
        <v>302</v>
      </c>
      <c r="D57" s="626" t="s">
        <v>15</v>
      </c>
      <c r="E57" s="626" t="s">
        <v>15</v>
      </c>
      <c r="F57" s="624"/>
      <c r="G57" s="624">
        <v>2</v>
      </c>
    </row>
    <row r="58" spans="1:7" ht="12.75">
      <c r="A58" s="624" t="s">
        <v>172</v>
      </c>
      <c r="B58" s="624" t="s">
        <v>300</v>
      </c>
      <c r="C58" s="624" t="s">
        <v>302</v>
      </c>
      <c r="D58" s="626" t="s">
        <v>15</v>
      </c>
      <c r="E58" s="626" t="s">
        <v>15</v>
      </c>
      <c r="F58" s="624"/>
      <c r="G58" s="624">
        <v>1</v>
      </c>
    </row>
    <row r="59" spans="1:7" ht="12.75">
      <c r="A59" s="624" t="s">
        <v>173</v>
      </c>
      <c r="B59" s="624" t="s">
        <v>300</v>
      </c>
      <c r="C59" s="624" t="s">
        <v>301</v>
      </c>
      <c r="D59" s="626" t="s">
        <v>15</v>
      </c>
      <c r="E59" s="626" t="s">
        <v>15</v>
      </c>
      <c r="F59" s="624"/>
      <c r="G59" s="624">
        <v>1</v>
      </c>
    </row>
    <row r="60" spans="1:7" ht="12.75">
      <c r="A60" s="624" t="s">
        <v>174</v>
      </c>
      <c r="B60" s="624" t="s">
        <v>300</v>
      </c>
      <c r="C60" s="624" t="s">
        <v>305</v>
      </c>
      <c r="D60" s="626" t="s">
        <v>15</v>
      </c>
      <c r="E60" s="626" t="s">
        <v>15</v>
      </c>
      <c r="F60" s="624"/>
      <c r="G60" s="624">
        <v>1</v>
      </c>
    </row>
    <row r="61" spans="1:7" ht="12.75">
      <c r="A61" s="624" t="s">
        <v>175</v>
      </c>
      <c r="B61" s="624" t="s">
        <v>300</v>
      </c>
      <c r="C61" s="624" t="s">
        <v>301</v>
      </c>
      <c r="D61" s="624" t="s">
        <v>304</v>
      </c>
      <c r="E61" s="624" t="s">
        <v>302</v>
      </c>
      <c r="F61" s="624"/>
      <c r="G61" s="624">
        <v>7</v>
      </c>
    </row>
    <row r="62" spans="1:7" ht="12.75">
      <c r="A62" s="624" t="s">
        <v>176</v>
      </c>
      <c r="B62" s="624" t="s">
        <v>533</v>
      </c>
      <c r="C62" s="624" t="s">
        <v>302</v>
      </c>
      <c r="D62" s="626" t="s">
        <v>15</v>
      </c>
      <c r="E62" s="626" t="s">
        <v>15</v>
      </c>
      <c r="F62" s="624"/>
      <c r="G62" s="624">
        <v>2</v>
      </c>
    </row>
    <row r="63" spans="1:7" ht="12.75">
      <c r="A63" s="624" t="s">
        <v>177</v>
      </c>
      <c r="B63" s="624" t="s">
        <v>533</v>
      </c>
      <c r="C63" s="624" t="s">
        <v>302</v>
      </c>
      <c r="D63" s="626" t="s">
        <v>15</v>
      </c>
      <c r="E63" s="626" t="s">
        <v>15</v>
      </c>
      <c r="F63" s="624"/>
      <c r="G63" s="624">
        <v>2</v>
      </c>
    </row>
    <row r="64" spans="1:7" ht="12.75">
      <c r="A64" s="624" t="s">
        <v>178</v>
      </c>
      <c r="B64" s="624" t="s">
        <v>533</v>
      </c>
      <c r="C64" s="624" t="s">
        <v>302</v>
      </c>
      <c r="D64" s="626" t="s">
        <v>15</v>
      </c>
      <c r="E64" s="626" t="s">
        <v>15</v>
      </c>
      <c r="F64" s="624"/>
      <c r="G64" s="624">
        <v>2</v>
      </c>
    </row>
    <row r="65" spans="1:7" ht="12.75">
      <c r="A65" s="624" t="s">
        <v>179</v>
      </c>
      <c r="B65" s="624" t="s">
        <v>300</v>
      </c>
      <c r="C65" s="624" t="s">
        <v>301</v>
      </c>
      <c r="D65" s="626" t="s">
        <v>15</v>
      </c>
      <c r="E65" s="626" t="s">
        <v>15</v>
      </c>
      <c r="F65" s="624"/>
      <c r="G65" s="624">
        <v>1</v>
      </c>
    </row>
    <row r="66" spans="1:7" ht="12.75">
      <c r="A66" s="624" t="s">
        <v>180</v>
      </c>
      <c r="B66" s="624" t="s">
        <v>300</v>
      </c>
      <c r="C66" s="624" t="s">
        <v>301</v>
      </c>
      <c r="D66" s="626" t="s">
        <v>15</v>
      </c>
      <c r="E66" s="626" t="s">
        <v>15</v>
      </c>
      <c r="F66" s="624"/>
      <c r="G66" s="624">
        <v>1</v>
      </c>
    </row>
    <row r="67" spans="1:7" ht="12.75">
      <c r="A67" s="624" t="s">
        <v>181</v>
      </c>
      <c r="B67" s="624" t="s">
        <v>304</v>
      </c>
      <c r="C67" s="624" t="s">
        <v>303</v>
      </c>
      <c r="D67" s="626" t="s">
        <v>15</v>
      </c>
      <c r="E67" s="626" t="s">
        <v>15</v>
      </c>
      <c r="F67" s="624"/>
      <c r="G67" s="624">
        <v>4</v>
      </c>
    </row>
    <row r="68" spans="1:7" ht="12.75">
      <c r="A68" s="624" t="s">
        <v>182</v>
      </c>
      <c r="B68" s="624" t="s">
        <v>300</v>
      </c>
      <c r="C68" s="624" t="s">
        <v>302</v>
      </c>
      <c r="D68" s="626" t="s">
        <v>15</v>
      </c>
      <c r="E68" s="626" t="s">
        <v>15</v>
      </c>
      <c r="F68" s="624"/>
      <c r="G68" s="624">
        <v>1</v>
      </c>
    </row>
    <row r="69" spans="1:7" ht="12.75">
      <c r="A69" s="624" t="s">
        <v>183</v>
      </c>
      <c r="B69" s="624" t="s">
        <v>533</v>
      </c>
      <c r="C69" s="624" t="s">
        <v>302</v>
      </c>
      <c r="D69" s="626" t="s">
        <v>15</v>
      </c>
      <c r="E69" s="626" t="s">
        <v>15</v>
      </c>
      <c r="F69" s="624"/>
      <c r="G69" s="624">
        <v>2</v>
      </c>
    </row>
    <row r="70" spans="1:7" ht="12.75">
      <c r="A70" s="624" t="s">
        <v>184</v>
      </c>
      <c r="B70" s="624" t="s">
        <v>300</v>
      </c>
      <c r="C70" s="624" t="s">
        <v>302</v>
      </c>
      <c r="D70" s="626" t="s">
        <v>15</v>
      </c>
      <c r="E70" s="626" t="s">
        <v>15</v>
      </c>
      <c r="F70" s="624"/>
      <c r="G70" s="624">
        <v>1</v>
      </c>
    </row>
    <row r="71" spans="1:7" ht="12.75">
      <c r="A71" s="624" t="s">
        <v>185</v>
      </c>
      <c r="B71" s="624" t="s">
        <v>300</v>
      </c>
      <c r="C71" s="624" t="s">
        <v>303</v>
      </c>
      <c r="D71" s="626" t="s">
        <v>15</v>
      </c>
      <c r="E71" s="626" t="s">
        <v>15</v>
      </c>
      <c r="F71" s="624"/>
      <c r="G71" s="624">
        <v>1</v>
      </c>
    </row>
    <row r="72" spans="1:7" ht="12.75">
      <c r="A72" s="624" t="s">
        <v>186</v>
      </c>
      <c r="B72" s="624" t="s">
        <v>300</v>
      </c>
      <c r="C72" s="624" t="s">
        <v>302</v>
      </c>
      <c r="D72" s="624" t="s">
        <v>304</v>
      </c>
      <c r="E72" s="624" t="s">
        <v>301</v>
      </c>
      <c r="F72" s="624"/>
      <c r="G72" s="624">
        <v>7</v>
      </c>
    </row>
    <row r="73" spans="1:7" ht="12.75">
      <c r="A73" s="624" t="s">
        <v>187</v>
      </c>
      <c r="B73" s="624" t="s">
        <v>533</v>
      </c>
      <c r="C73" s="624" t="s">
        <v>302</v>
      </c>
      <c r="D73" s="626" t="s">
        <v>15</v>
      </c>
      <c r="E73" s="626" t="s">
        <v>15</v>
      </c>
      <c r="F73" s="624"/>
      <c r="G73" s="624">
        <v>2</v>
      </c>
    </row>
    <row r="74" spans="1:7" ht="12.75">
      <c r="A74" s="624" t="s">
        <v>188</v>
      </c>
      <c r="B74" s="624" t="s">
        <v>300</v>
      </c>
      <c r="C74" s="624" t="s">
        <v>301</v>
      </c>
      <c r="D74" s="626" t="s">
        <v>15</v>
      </c>
      <c r="E74" s="626" t="s">
        <v>15</v>
      </c>
      <c r="F74" s="624"/>
      <c r="G74" s="624">
        <v>1</v>
      </c>
    </row>
    <row r="75" spans="1:7" ht="12.75">
      <c r="A75" s="624" t="s">
        <v>189</v>
      </c>
      <c r="B75" s="624" t="s">
        <v>300</v>
      </c>
      <c r="C75" s="624" t="s">
        <v>301</v>
      </c>
      <c r="D75" s="626" t="s">
        <v>15</v>
      </c>
      <c r="E75" s="626" t="s">
        <v>15</v>
      </c>
      <c r="F75" s="624"/>
      <c r="G75" s="624">
        <v>1</v>
      </c>
    </row>
    <row r="76" spans="1:7" ht="12.75">
      <c r="A76" s="624" t="s">
        <v>190</v>
      </c>
      <c r="B76" s="624" t="s">
        <v>300</v>
      </c>
      <c r="C76" s="624" t="s">
        <v>301</v>
      </c>
      <c r="D76" s="624" t="s">
        <v>304</v>
      </c>
      <c r="E76" s="624" t="s">
        <v>303</v>
      </c>
      <c r="F76" s="624"/>
      <c r="G76" s="624">
        <v>7</v>
      </c>
    </row>
    <row r="77" spans="1:7" ht="12.75">
      <c r="A77" s="624" t="s">
        <v>191</v>
      </c>
      <c r="B77" s="624" t="s">
        <v>300</v>
      </c>
      <c r="C77" s="624" t="s">
        <v>301</v>
      </c>
      <c r="D77" s="626" t="s">
        <v>15</v>
      </c>
      <c r="E77" s="626" t="s">
        <v>15</v>
      </c>
      <c r="F77" s="624"/>
      <c r="G77" s="624">
        <v>1</v>
      </c>
    </row>
    <row r="78" spans="1:7" ht="12.75">
      <c r="A78" s="624" t="s">
        <v>315</v>
      </c>
      <c r="B78" s="624" t="s">
        <v>300</v>
      </c>
      <c r="C78" s="624" t="s">
        <v>302</v>
      </c>
      <c r="D78" s="626" t="s">
        <v>15</v>
      </c>
      <c r="E78" s="626" t="s">
        <v>15</v>
      </c>
      <c r="F78" s="624"/>
      <c r="G78" s="624">
        <v>1</v>
      </c>
    </row>
    <row r="79" spans="1:7" ht="12.75">
      <c r="A79" s="624" t="s">
        <v>192</v>
      </c>
      <c r="B79" s="624" t="s">
        <v>533</v>
      </c>
      <c r="C79" s="624" t="s">
        <v>302</v>
      </c>
      <c r="D79" s="626" t="s">
        <v>15</v>
      </c>
      <c r="E79" s="626" t="s">
        <v>15</v>
      </c>
      <c r="F79" s="624"/>
      <c r="G79" s="624">
        <v>2</v>
      </c>
    </row>
    <row r="80" spans="1:7" ht="12.75">
      <c r="A80" s="624" t="s">
        <v>193</v>
      </c>
      <c r="B80" s="624" t="s">
        <v>533</v>
      </c>
      <c r="C80" s="624" t="s">
        <v>302</v>
      </c>
      <c r="D80" s="626" t="s">
        <v>15</v>
      </c>
      <c r="E80" s="626" t="s">
        <v>15</v>
      </c>
      <c r="F80" s="624"/>
      <c r="G80" s="624">
        <v>2</v>
      </c>
    </row>
    <row r="81" spans="1:7" ht="12.75">
      <c r="A81" s="624" t="s">
        <v>194</v>
      </c>
      <c r="B81" s="624" t="s">
        <v>300</v>
      </c>
      <c r="C81" s="624" t="s">
        <v>303</v>
      </c>
      <c r="D81" s="626" t="s">
        <v>15</v>
      </c>
      <c r="E81" s="626" t="s">
        <v>15</v>
      </c>
      <c r="F81" s="627"/>
      <c r="G81" s="624">
        <v>1</v>
      </c>
    </row>
    <row r="82" spans="1:7" ht="12.75">
      <c r="A82" s="624" t="s">
        <v>195</v>
      </c>
      <c r="B82" s="624" t="s">
        <v>533</v>
      </c>
      <c r="C82" s="624" t="s">
        <v>302</v>
      </c>
      <c r="D82" s="626" t="s">
        <v>15</v>
      </c>
      <c r="E82" s="626" t="s">
        <v>15</v>
      </c>
      <c r="F82" s="624"/>
      <c r="G82" s="624">
        <v>2</v>
      </c>
    </row>
    <row r="83" spans="1:7" ht="12.75">
      <c r="A83" s="624" t="s">
        <v>196</v>
      </c>
      <c r="B83" s="624" t="s">
        <v>300</v>
      </c>
      <c r="C83" s="624" t="s">
        <v>305</v>
      </c>
      <c r="D83" s="626" t="s">
        <v>15</v>
      </c>
      <c r="E83" s="626" t="s">
        <v>15</v>
      </c>
      <c r="F83" s="624"/>
      <c r="G83" s="624">
        <v>1</v>
      </c>
    </row>
    <row r="84" spans="1:7" ht="12.75">
      <c r="A84" s="624" t="s">
        <v>197</v>
      </c>
      <c r="B84" s="624" t="s">
        <v>300</v>
      </c>
      <c r="C84" s="624" t="s">
        <v>303</v>
      </c>
      <c r="D84" s="626" t="s">
        <v>15</v>
      </c>
      <c r="E84" s="626" t="s">
        <v>15</v>
      </c>
      <c r="F84" s="624"/>
      <c r="G84" s="624">
        <v>1</v>
      </c>
    </row>
    <row r="85" spans="1:7" ht="12.75">
      <c r="A85" s="624" t="s">
        <v>198</v>
      </c>
      <c r="B85" s="624" t="s">
        <v>533</v>
      </c>
      <c r="C85" s="624" t="s">
        <v>302</v>
      </c>
      <c r="D85" s="626" t="s">
        <v>15</v>
      </c>
      <c r="E85" s="626" t="s">
        <v>15</v>
      </c>
      <c r="F85" s="624"/>
      <c r="G85" s="624">
        <v>2</v>
      </c>
    </row>
    <row r="86" spans="1:7" ht="12.75">
      <c r="A86" s="624" t="s">
        <v>199</v>
      </c>
      <c r="B86" s="624" t="s">
        <v>300</v>
      </c>
      <c r="C86" s="624" t="s">
        <v>301</v>
      </c>
      <c r="D86" s="626" t="s">
        <v>15</v>
      </c>
      <c r="E86" s="626" t="s">
        <v>15</v>
      </c>
      <c r="F86" s="624"/>
      <c r="G86" s="624">
        <v>1</v>
      </c>
    </row>
    <row r="87" spans="1:7" ht="12.75">
      <c r="A87" s="624" t="s">
        <v>200</v>
      </c>
      <c r="B87" s="624" t="s">
        <v>533</v>
      </c>
      <c r="C87" s="624" t="s">
        <v>302</v>
      </c>
      <c r="D87" s="626" t="s">
        <v>15</v>
      </c>
      <c r="E87" s="626" t="s">
        <v>15</v>
      </c>
      <c r="F87" s="624"/>
      <c r="G87" s="624">
        <v>2</v>
      </c>
    </row>
    <row r="88" spans="1:7" ht="12.75">
      <c r="A88" s="624" t="s">
        <v>201</v>
      </c>
      <c r="B88" s="624" t="s">
        <v>300</v>
      </c>
      <c r="C88" s="624" t="s">
        <v>303</v>
      </c>
      <c r="D88" s="624" t="s">
        <v>304</v>
      </c>
      <c r="E88" s="624" t="s">
        <v>301</v>
      </c>
      <c r="F88" s="624"/>
      <c r="G88" s="624">
        <v>7</v>
      </c>
    </row>
    <row r="89" spans="1:7" ht="12.75">
      <c r="A89" s="624" t="s">
        <v>202</v>
      </c>
      <c r="B89" s="624" t="s">
        <v>533</v>
      </c>
      <c r="C89" s="624" t="s">
        <v>302</v>
      </c>
      <c r="D89" s="626" t="s">
        <v>15</v>
      </c>
      <c r="E89" s="626" t="s">
        <v>15</v>
      </c>
      <c r="F89" s="624"/>
      <c r="G89" s="624">
        <v>2</v>
      </c>
    </row>
    <row r="90" spans="1:7" ht="12.75">
      <c r="A90" s="624" t="s">
        <v>203</v>
      </c>
      <c r="B90" s="624" t="s">
        <v>300</v>
      </c>
      <c r="C90" s="624" t="s">
        <v>301</v>
      </c>
      <c r="D90" s="626" t="s">
        <v>15</v>
      </c>
      <c r="E90" s="626" t="s">
        <v>15</v>
      </c>
      <c r="F90" s="624"/>
      <c r="G90" s="624">
        <v>1</v>
      </c>
    </row>
    <row r="91" spans="1:7" ht="12.75">
      <c r="A91" s="624" t="s">
        <v>204</v>
      </c>
      <c r="B91" s="624" t="s">
        <v>300</v>
      </c>
      <c r="C91" s="624" t="s">
        <v>303</v>
      </c>
      <c r="D91" s="624" t="s">
        <v>304</v>
      </c>
      <c r="E91" s="624" t="s">
        <v>301</v>
      </c>
      <c r="F91" s="624"/>
      <c r="G91" s="624">
        <v>7</v>
      </c>
    </row>
    <row r="92" spans="1:7" ht="12.75">
      <c r="A92" s="624" t="s">
        <v>205</v>
      </c>
      <c r="B92" s="624" t="s">
        <v>533</v>
      </c>
      <c r="C92" s="624" t="s">
        <v>302</v>
      </c>
      <c r="D92" s="626" t="s">
        <v>15</v>
      </c>
      <c r="E92" s="626" t="s">
        <v>15</v>
      </c>
      <c r="F92" s="624"/>
      <c r="G92" s="624">
        <v>2</v>
      </c>
    </row>
    <row r="93" spans="1:7" ht="12.75">
      <c r="A93" s="624" t="s">
        <v>206</v>
      </c>
      <c r="B93" s="624" t="s">
        <v>533</v>
      </c>
      <c r="C93" s="624" t="s">
        <v>302</v>
      </c>
      <c r="D93" s="626" t="s">
        <v>15</v>
      </c>
      <c r="E93" s="626" t="s">
        <v>15</v>
      </c>
      <c r="F93" s="624"/>
      <c r="G93" s="624">
        <v>2</v>
      </c>
    </row>
    <row r="94" spans="1:7" ht="12.75">
      <c r="A94" s="624" t="s">
        <v>207</v>
      </c>
      <c r="B94" s="624" t="s">
        <v>300</v>
      </c>
      <c r="C94" s="624" t="s">
        <v>302</v>
      </c>
      <c r="D94" s="626" t="s">
        <v>15</v>
      </c>
      <c r="E94" s="626" t="s">
        <v>15</v>
      </c>
      <c r="F94" s="624"/>
      <c r="G94" s="624">
        <v>1</v>
      </c>
    </row>
    <row r="95" spans="1:7" ht="12.75">
      <c r="A95" s="624" t="s">
        <v>208</v>
      </c>
      <c r="B95" s="624" t="s">
        <v>300</v>
      </c>
      <c r="C95" s="624" t="s">
        <v>301</v>
      </c>
      <c r="D95" s="626" t="s">
        <v>15</v>
      </c>
      <c r="E95" s="626" t="s">
        <v>15</v>
      </c>
      <c r="F95" s="624"/>
      <c r="G95" s="624">
        <v>1</v>
      </c>
    </row>
    <row r="96" spans="1:7" ht="12.75">
      <c r="A96" s="624" t="s">
        <v>209</v>
      </c>
      <c r="B96" s="624" t="s">
        <v>300</v>
      </c>
      <c r="C96" s="624" t="s">
        <v>302</v>
      </c>
      <c r="D96" s="626" t="s">
        <v>15</v>
      </c>
      <c r="E96" s="626" t="s">
        <v>15</v>
      </c>
      <c r="F96" s="624"/>
      <c r="G96" s="624">
        <v>1</v>
      </c>
    </row>
    <row r="97" spans="1:7" ht="12.75">
      <c r="A97" s="624" t="s">
        <v>210</v>
      </c>
      <c r="B97" s="624" t="s">
        <v>533</v>
      </c>
      <c r="C97" s="624" t="s">
        <v>302</v>
      </c>
      <c r="D97" s="626" t="s">
        <v>15</v>
      </c>
      <c r="E97" s="626" t="s">
        <v>15</v>
      </c>
      <c r="F97" s="624"/>
      <c r="G97" s="624">
        <v>2</v>
      </c>
    </row>
    <row r="98" spans="1:7" ht="12.75">
      <c r="A98" s="624" t="s">
        <v>211</v>
      </c>
      <c r="B98" s="624" t="s">
        <v>300</v>
      </c>
      <c r="C98" s="624" t="s">
        <v>303</v>
      </c>
      <c r="D98" s="626" t="s">
        <v>15</v>
      </c>
      <c r="E98" s="626" t="s">
        <v>15</v>
      </c>
      <c r="F98" s="624"/>
      <c r="G98" s="624">
        <v>1</v>
      </c>
    </row>
    <row r="99" spans="1:7" ht="12.75">
      <c r="A99" s="624" t="s">
        <v>326</v>
      </c>
      <c r="B99" s="624" t="s">
        <v>300</v>
      </c>
      <c r="C99" s="624" t="s">
        <v>303</v>
      </c>
      <c r="D99" s="626" t="s">
        <v>15</v>
      </c>
      <c r="E99" s="626" t="s">
        <v>15</v>
      </c>
      <c r="F99" s="624"/>
      <c r="G99" s="624">
        <v>1</v>
      </c>
    </row>
    <row r="100" spans="1:7" ht="12.75">
      <c r="A100" s="624" t="s">
        <v>212</v>
      </c>
      <c r="B100" s="624" t="s">
        <v>300</v>
      </c>
      <c r="C100" s="624" t="s">
        <v>301</v>
      </c>
      <c r="D100" s="626" t="s">
        <v>15</v>
      </c>
      <c r="E100" s="626" t="s">
        <v>15</v>
      </c>
      <c r="F100" s="624"/>
      <c r="G100" s="624">
        <v>1</v>
      </c>
    </row>
    <row r="101" spans="1:7" ht="12.75">
      <c r="A101" s="624" t="s">
        <v>213</v>
      </c>
      <c r="B101" s="624" t="s">
        <v>533</v>
      </c>
      <c r="C101" s="624" t="s">
        <v>302</v>
      </c>
      <c r="D101" s="626" t="s">
        <v>15</v>
      </c>
      <c r="E101" s="626" t="s">
        <v>15</v>
      </c>
      <c r="F101" s="624"/>
      <c r="G101" s="624">
        <v>2</v>
      </c>
    </row>
    <row r="102" spans="1:7" ht="12.75">
      <c r="A102" s="624" t="s">
        <v>214</v>
      </c>
      <c r="B102" s="624" t="s">
        <v>533</v>
      </c>
      <c r="C102" s="624" t="s">
        <v>302</v>
      </c>
      <c r="D102" s="626" t="s">
        <v>15</v>
      </c>
      <c r="E102" s="626" t="s">
        <v>15</v>
      </c>
      <c r="F102" s="624"/>
      <c r="G102" s="624">
        <v>2</v>
      </c>
    </row>
    <row r="103" spans="1:7" ht="12.75">
      <c r="A103" s="624" t="s">
        <v>215</v>
      </c>
      <c r="B103" s="624" t="s">
        <v>300</v>
      </c>
      <c r="C103" s="624" t="s">
        <v>301</v>
      </c>
      <c r="D103" s="624" t="s">
        <v>304</v>
      </c>
      <c r="E103" s="624" t="s">
        <v>303</v>
      </c>
      <c r="F103" s="624"/>
      <c r="G103" s="624">
        <v>7</v>
      </c>
    </row>
    <row r="104" spans="1:7" ht="12.75">
      <c r="A104" s="624" t="s">
        <v>216</v>
      </c>
      <c r="B104" s="624" t="s">
        <v>300</v>
      </c>
      <c r="C104" s="624" t="s">
        <v>302</v>
      </c>
      <c r="D104" s="624" t="s">
        <v>304</v>
      </c>
      <c r="E104" s="624" t="s">
        <v>303</v>
      </c>
      <c r="F104" s="624"/>
      <c r="G104" s="624">
        <v>7</v>
      </c>
    </row>
    <row r="105" spans="1:7" ht="12.75">
      <c r="A105" s="624" t="s">
        <v>217</v>
      </c>
      <c r="B105" s="624" t="s">
        <v>533</v>
      </c>
      <c r="C105" s="624" t="s">
        <v>302</v>
      </c>
      <c r="D105" s="626" t="s">
        <v>15</v>
      </c>
      <c r="E105" s="626" t="s">
        <v>15</v>
      </c>
      <c r="F105" s="624"/>
      <c r="G105" s="624">
        <v>2</v>
      </c>
    </row>
    <row r="106" spans="1:7" ht="12.75">
      <c r="A106" s="624" t="s">
        <v>218</v>
      </c>
      <c r="B106" s="624" t="s">
        <v>300</v>
      </c>
      <c r="C106" s="624" t="s">
        <v>301</v>
      </c>
      <c r="D106" s="624" t="s">
        <v>304</v>
      </c>
      <c r="E106" s="624" t="s">
        <v>301</v>
      </c>
      <c r="F106" s="624"/>
      <c r="G106" s="624">
        <v>7</v>
      </c>
    </row>
    <row r="107" spans="1:7" ht="12.75">
      <c r="A107" s="624" t="s">
        <v>219</v>
      </c>
      <c r="B107" s="624" t="s">
        <v>300</v>
      </c>
      <c r="C107" s="624" t="s">
        <v>302</v>
      </c>
      <c r="D107" s="626" t="s">
        <v>15</v>
      </c>
      <c r="E107" s="626" t="s">
        <v>15</v>
      </c>
      <c r="F107" s="624"/>
      <c r="G107" s="624">
        <v>1</v>
      </c>
    </row>
    <row r="108" spans="1:7" ht="12.75">
      <c r="A108" s="624" t="s">
        <v>220</v>
      </c>
      <c r="B108" s="624" t="s">
        <v>533</v>
      </c>
      <c r="C108" s="624" t="s">
        <v>302</v>
      </c>
      <c r="D108" s="626" t="s">
        <v>15</v>
      </c>
      <c r="E108" s="626" t="s">
        <v>15</v>
      </c>
      <c r="F108" s="624"/>
      <c r="G108" s="624">
        <v>2</v>
      </c>
    </row>
    <row r="109" spans="1:7" ht="12.75">
      <c r="A109" s="624" t="s">
        <v>329</v>
      </c>
      <c r="B109" s="624" t="s">
        <v>300</v>
      </c>
      <c r="C109" s="624" t="s">
        <v>305</v>
      </c>
      <c r="D109" s="626" t="s">
        <v>15</v>
      </c>
      <c r="E109" s="626" t="s">
        <v>15</v>
      </c>
      <c r="F109" s="624" t="s">
        <v>316</v>
      </c>
      <c r="G109" s="624">
        <v>1</v>
      </c>
    </row>
    <row r="110" spans="1:7" ht="12.75">
      <c r="A110" s="624" t="s">
        <v>221</v>
      </c>
      <c r="B110" s="624" t="s">
        <v>533</v>
      </c>
      <c r="C110" s="624" t="s">
        <v>302</v>
      </c>
      <c r="D110" s="626" t="s">
        <v>15</v>
      </c>
      <c r="E110" s="626" t="s">
        <v>15</v>
      </c>
      <c r="F110" s="624" t="s">
        <v>316</v>
      </c>
      <c r="G110" s="624">
        <v>2</v>
      </c>
    </row>
    <row r="111" spans="1:7" ht="12.75">
      <c r="A111" s="624" t="s">
        <v>222</v>
      </c>
      <c r="B111" s="624" t="s">
        <v>300</v>
      </c>
      <c r="C111" s="624" t="s">
        <v>303</v>
      </c>
      <c r="D111" s="626" t="s">
        <v>15</v>
      </c>
      <c r="E111" s="626" t="s">
        <v>15</v>
      </c>
      <c r="F111" s="624" t="s">
        <v>316</v>
      </c>
      <c r="G111" s="624">
        <v>1</v>
      </c>
    </row>
    <row r="112" spans="1:7" ht="12.75">
      <c r="A112" s="624" t="s">
        <v>223</v>
      </c>
      <c r="B112" s="624" t="s">
        <v>533</v>
      </c>
      <c r="C112" s="624" t="s">
        <v>302</v>
      </c>
      <c r="D112" s="626" t="s">
        <v>15</v>
      </c>
      <c r="E112" s="626" t="s">
        <v>15</v>
      </c>
      <c r="F112" s="624" t="s">
        <v>316</v>
      </c>
      <c r="G112" s="624">
        <v>2</v>
      </c>
    </row>
    <row r="113" spans="1:7" ht="12.75">
      <c r="A113" s="624" t="s">
        <v>224</v>
      </c>
      <c r="B113" s="624" t="s">
        <v>533</v>
      </c>
      <c r="C113" s="624" t="s">
        <v>302</v>
      </c>
      <c r="D113" s="626" t="s">
        <v>15</v>
      </c>
      <c r="E113" s="626" t="s">
        <v>15</v>
      </c>
      <c r="F113" s="624" t="s">
        <v>316</v>
      </c>
      <c r="G113" s="624">
        <v>2</v>
      </c>
    </row>
    <row r="114" spans="1:7" ht="12.75">
      <c r="A114" s="624" t="s">
        <v>225</v>
      </c>
      <c r="B114" s="624" t="s">
        <v>300</v>
      </c>
      <c r="C114" s="624" t="s">
        <v>301</v>
      </c>
      <c r="D114" s="624" t="s">
        <v>304</v>
      </c>
      <c r="E114" s="624" t="s">
        <v>302</v>
      </c>
      <c r="F114" s="624" t="s">
        <v>316</v>
      </c>
      <c r="G114" s="624">
        <v>7</v>
      </c>
    </row>
    <row r="115" spans="1:7" ht="12.75">
      <c r="A115" s="624" t="s">
        <v>226</v>
      </c>
      <c r="B115" s="624" t="s">
        <v>300</v>
      </c>
      <c r="C115" s="624" t="s">
        <v>301</v>
      </c>
      <c r="D115" s="626" t="s">
        <v>15</v>
      </c>
      <c r="E115" s="626" t="s">
        <v>15</v>
      </c>
      <c r="F115" s="624" t="s">
        <v>316</v>
      </c>
      <c r="G115" s="624">
        <v>1</v>
      </c>
    </row>
    <row r="116" spans="1:7" ht="12.75">
      <c r="A116" s="624" t="s">
        <v>227</v>
      </c>
      <c r="B116" s="624" t="s">
        <v>300</v>
      </c>
      <c r="C116" s="624" t="s">
        <v>305</v>
      </c>
      <c r="D116" s="624" t="s">
        <v>304</v>
      </c>
      <c r="E116" s="624" t="s">
        <v>305</v>
      </c>
      <c r="F116" s="624" t="s">
        <v>316</v>
      </c>
      <c r="G116" s="624">
        <v>7</v>
      </c>
    </row>
    <row r="117" spans="1:7" ht="12.75">
      <c r="A117" s="624" t="s">
        <v>228</v>
      </c>
      <c r="B117" s="624" t="s">
        <v>300</v>
      </c>
      <c r="C117" s="624" t="s">
        <v>302</v>
      </c>
      <c r="D117" s="624" t="s">
        <v>304</v>
      </c>
      <c r="E117" s="624" t="s">
        <v>303</v>
      </c>
      <c r="F117" s="624" t="s">
        <v>316</v>
      </c>
      <c r="G117" s="624">
        <v>7</v>
      </c>
    </row>
    <row r="118" spans="1:7" ht="12.75">
      <c r="A118" s="624" t="s">
        <v>229</v>
      </c>
      <c r="B118" s="624" t="s">
        <v>300</v>
      </c>
      <c r="C118" s="624" t="s">
        <v>301</v>
      </c>
      <c r="D118" s="626" t="s">
        <v>15</v>
      </c>
      <c r="E118" s="626" t="s">
        <v>15</v>
      </c>
      <c r="F118" s="624" t="s">
        <v>317</v>
      </c>
      <c r="G118" s="624">
        <v>1</v>
      </c>
    </row>
    <row r="119" spans="1:7" ht="12.75">
      <c r="A119" s="624" t="s">
        <v>230</v>
      </c>
      <c r="B119" s="624" t="s">
        <v>300</v>
      </c>
      <c r="C119" s="624" t="s">
        <v>303</v>
      </c>
      <c r="D119" s="626" t="s">
        <v>15</v>
      </c>
      <c r="E119" s="626" t="s">
        <v>15</v>
      </c>
      <c r="F119" s="624" t="s">
        <v>317</v>
      </c>
      <c r="G119" s="624">
        <v>1</v>
      </c>
    </row>
    <row r="120" spans="1:7" ht="12.75">
      <c r="A120" s="624" t="s">
        <v>231</v>
      </c>
      <c r="B120" s="624" t="s">
        <v>300</v>
      </c>
      <c r="C120" s="624" t="s">
        <v>302</v>
      </c>
      <c r="D120" s="626" t="s">
        <v>15</v>
      </c>
      <c r="E120" s="626" t="s">
        <v>15</v>
      </c>
      <c r="F120" s="624" t="s">
        <v>316</v>
      </c>
      <c r="G120" s="624">
        <v>1</v>
      </c>
    </row>
    <row r="121" spans="1:7" ht="12.75">
      <c r="A121" s="624" t="s">
        <v>232</v>
      </c>
      <c r="B121" s="624" t="s">
        <v>300</v>
      </c>
      <c r="C121" s="624" t="s">
        <v>302</v>
      </c>
      <c r="D121" s="624" t="s">
        <v>304</v>
      </c>
      <c r="E121" s="624" t="s">
        <v>303</v>
      </c>
      <c r="F121" s="624" t="s">
        <v>317</v>
      </c>
      <c r="G121" s="624">
        <v>7</v>
      </c>
    </row>
    <row r="122" spans="1:7" ht="12.75">
      <c r="A122" s="624" t="s">
        <v>233</v>
      </c>
      <c r="B122" s="624" t="s">
        <v>300</v>
      </c>
      <c r="C122" s="624" t="s">
        <v>305</v>
      </c>
      <c r="D122" s="626" t="s">
        <v>15</v>
      </c>
      <c r="E122" s="626" t="s">
        <v>15</v>
      </c>
      <c r="F122" s="624" t="s">
        <v>316</v>
      </c>
      <c r="G122" s="624">
        <v>1</v>
      </c>
    </row>
    <row r="123" spans="1:7" ht="12.75">
      <c r="A123" s="624" t="s">
        <v>234</v>
      </c>
      <c r="B123" s="624" t="s">
        <v>300</v>
      </c>
      <c r="C123" s="624" t="s">
        <v>305</v>
      </c>
      <c r="D123" s="624" t="s">
        <v>304</v>
      </c>
      <c r="E123" s="624" t="s">
        <v>305</v>
      </c>
      <c r="F123" s="624" t="s">
        <v>316</v>
      </c>
      <c r="G123" s="624">
        <v>7</v>
      </c>
    </row>
    <row r="124" spans="1:7" ht="12.75">
      <c r="A124" s="624" t="s">
        <v>235</v>
      </c>
      <c r="B124" s="624" t="s">
        <v>533</v>
      </c>
      <c r="C124" s="624" t="s">
        <v>302</v>
      </c>
      <c r="D124" s="626" t="s">
        <v>15</v>
      </c>
      <c r="E124" s="626" t="s">
        <v>15</v>
      </c>
      <c r="F124" s="624" t="s">
        <v>317</v>
      </c>
      <c r="G124" s="624">
        <v>3</v>
      </c>
    </row>
    <row r="125" spans="1:7" ht="12.75">
      <c r="A125" s="624" t="s">
        <v>236</v>
      </c>
      <c r="B125" s="624" t="s">
        <v>304</v>
      </c>
      <c r="C125" s="624" t="s">
        <v>301</v>
      </c>
      <c r="D125" s="626" t="s">
        <v>15</v>
      </c>
      <c r="E125" s="626" t="s">
        <v>15</v>
      </c>
      <c r="F125" s="624" t="s">
        <v>316</v>
      </c>
      <c r="G125" s="624">
        <v>4</v>
      </c>
    </row>
    <row r="126" spans="1:7" ht="12.75">
      <c r="A126" s="624" t="s">
        <v>237</v>
      </c>
      <c r="B126" s="624" t="s">
        <v>533</v>
      </c>
      <c r="C126" s="624" t="s">
        <v>302</v>
      </c>
      <c r="D126" s="626" t="s">
        <v>15</v>
      </c>
      <c r="E126" s="626" t="s">
        <v>15</v>
      </c>
      <c r="F126" s="624" t="s">
        <v>317</v>
      </c>
      <c r="G126" s="624">
        <v>3</v>
      </c>
    </row>
    <row r="127" spans="1:7" ht="12.75">
      <c r="A127" s="624" t="s">
        <v>238</v>
      </c>
      <c r="B127" s="624" t="s">
        <v>300</v>
      </c>
      <c r="C127" s="624" t="s">
        <v>303</v>
      </c>
      <c r="D127" s="624" t="s">
        <v>304</v>
      </c>
      <c r="E127" s="624" t="s">
        <v>305</v>
      </c>
      <c r="F127" s="624" t="s">
        <v>316</v>
      </c>
      <c r="G127" s="624">
        <v>7</v>
      </c>
    </row>
    <row r="128" spans="1:7" ht="12.75">
      <c r="A128" s="624" t="s">
        <v>239</v>
      </c>
      <c r="B128" s="624" t="s">
        <v>300</v>
      </c>
      <c r="C128" s="624" t="s">
        <v>301</v>
      </c>
      <c r="D128" s="626" t="s">
        <v>15</v>
      </c>
      <c r="E128" s="626" t="s">
        <v>15</v>
      </c>
      <c r="F128" s="624" t="s">
        <v>316</v>
      </c>
      <c r="G128" s="624">
        <v>1</v>
      </c>
    </row>
    <row r="129" spans="1:7" ht="12.75">
      <c r="A129" s="624" t="s">
        <v>240</v>
      </c>
      <c r="B129" s="624" t="s">
        <v>304</v>
      </c>
      <c r="C129" s="624" t="s">
        <v>303</v>
      </c>
      <c r="D129" s="626" t="s">
        <v>15</v>
      </c>
      <c r="E129" s="626" t="s">
        <v>15</v>
      </c>
      <c r="F129" s="624" t="s">
        <v>317</v>
      </c>
      <c r="G129" s="624">
        <v>4</v>
      </c>
    </row>
    <row r="130" spans="1:7" ht="12.75">
      <c r="A130" s="624" t="s">
        <v>241</v>
      </c>
      <c r="B130" s="624" t="s">
        <v>300</v>
      </c>
      <c r="C130" s="624" t="s">
        <v>301</v>
      </c>
      <c r="D130" s="624" t="s">
        <v>304</v>
      </c>
      <c r="E130" s="624" t="s">
        <v>302</v>
      </c>
      <c r="F130" s="624" t="s">
        <v>316</v>
      </c>
      <c r="G130" s="624">
        <v>7</v>
      </c>
    </row>
    <row r="131" spans="1:7" ht="12.75">
      <c r="A131" s="624" t="s">
        <v>242</v>
      </c>
      <c r="B131" s="624" t="s">
        <v>300</v>
      </c>
      <c r="C131" s="624" t="s">
        <v>303</v>
      </c>
      <c r="D131" s="626" t="s">
        <v>15</v>
      </c>
      <c r="E131" s="626" t="s">
        <v>15</v>
      </c>
      <c r="F131" s="624" t="s">
        <v>317</v>
      </c>
      <c r="G131" s="624">
        <v>1</v>
      </c>
    </row>
    <row r="132" spans="1:7" ht="12.75">
      <c r="A132" s="624" t="s">
        <v>243</v>
      </c>
      <c r="B132" s="624" t="s">
        <v>300</v>
      </c>
      <c r="C132" s="624" t="s">
        <v>301</v>
      </c>
      <c r="D132" s="626" t="s">
        <v>15</v>
      </c>
      <c r="E132" s="626" t="s">
        <v>15</v>
      </c>
      <c r="F132" s="624" t="s">
        <v>316</v>
      </c>
      <c r="G132" s="624">
        <v>1</v>
      </c>
    </row>
    <row r="133" spans="1:7" ht="12.75">
      <c r="A133" s="624" t="s">
        <v>244</v>
      </c>
      <c r="B133" s="624" t="s">
        <v>533</v>
      </c>
      <c r="C133" s="624" t="s">
        <v>302</v>
      </c>
      <c r="D133" s="626" t="s">
        <v>15</v>
      </c>
      <c r="E133" s="626" t="s">
        <v>15</v>
      </c>
      <c r="F133" s="624" t="s">
        <v>317</v>
      </c>
      <c r="G133" s="624">
        <v>3</v>
      </c>
    </row>
    <row r="134" spans="1:7" ht="12.75">
      <c r="A134" s="624" t="s">
        <v>245</v>
      </c>
      <c r="B134" s="624" t="s">
        <v>300</v>
      </c>
      <c r="C134" s="624" t="s">
        <v>301</v>
      </c>
      <c r="D134" s="626" t="s">
        <v>15</v>
      </c>
      <c r="E134" s="626" t="s">
        <v>15</v>
      </c>
      <c r="F134" s="624" t="s">
        <v>316</v>
      </c>
      <c r="G134" s="624">
        <v>1</v>
      </c>
    </row>
    <row r="135" spans="1:7" ht="12.75">
      <c r="A135" s="624" t="s">
        <v>246</v>
      </c>
      <c r="B135" s="624" t="s">
        <v>300</v>
      </c>
      <c r="C135" s="624" t="s">
        <v>303</v>
      </c>
      <c r="D135" s="624" t="s">
        <v>304</v>
      </c>
      <c r="E135" s="624" t="s">
        <v>305</v>
      </c>
      <c r="F135" s="624" t="s">
        <v>317</v>
      </c>
      <c r="G135" s="624">
        <v>7</v>
      </c>
    </row>
    <row r="136" spans="1:7" ht="12.75">
      <c r="A136" s="624" t="s">
        <v>247</v>
      </c>
      <c r="B136" s="624" t="s">
        <v>300</v>
      </c>
      <c r="C136" s="624" t="s">
        <v>301</v>
      </c>
      <c r="D136" s="626" t="s">
        <v>15</v>
      </c>
      <c r="E136" s="626" t="s">
        <v>15</v>
      </c>
      <c r="F136" s="624" t="s">
        <v>317</v>
      </c>
      <c r="G136" s="624">
        <v>1</v>
      </c>
    </row>
    <row r="137" spans="1:7" ht="12.75">
      <c r="A137" s="624" t="s">
        <v>248</v>
      </c>
      <c r="B137" s="624" t="s">
        <v>300</v>
      </c>
      <c r="C137" s="624" t="s">
        <v>305</v>
      </c>
      <c r="D137" s="624" t="s">
        <v>304</v>
      </c>
      <c r="E137" s="624" t="s">
        <v>305</v>
      </c>
      <c r="F137" s="624" t="s">
        <v>317</v>
      </c>
      <c r="G137" s="624">
        <v>7</v>
      </c>
    </row>
    <row r="138" spans="1:7" ht="12.75">
      <c r="A138" s="624" t="s">
        <v>249</v>
      </c>
      <c r="B138" s="624" t="s">
        <v>533</v>
      </c>
      <c r="C138" s="624" t="s">
        <v>302</v>
      </c>
      <c r="D138" s="626" t="s">
        <v>15</v>
      </c>
      <c r="E138" s="626" t="s">
        <v>15</v>
      </c>
      <c r="F138" s="624" t="s">
        <v>316</v>
      </c>
      <c r="G138" s="624">
        <v>2</v>
      </c>
    </row>
    <row r="139" spans="1:7" ht="12.75">
      <c r="A139" s="624" t="s">
        <v>250</v>
      </c>
      <c r="B139" s="624" t="s">
        <v>300</v>
      </c>
      <c r="C139" s="624" t="s">
        <v>301</v>
      </c>
      <c r="D139" s="624" t="s">
        <v>304</v>
      </c>
      <c r="E139" s="624" t="s">
        <v>302</v>
      </c>
      <c r="F139" s="624" t="s">
        <v>316</v>
      </c>
      <c r="G139" s="624">
        <v>7</v>
      </c>
    </row>
    <row r="140" spans="1:7" ht="12.75">
      <c r="A140" s="624" t="s">
        <v>251</v>
      </c>
      <c r="B140" s="624" t="s">
        <v>300</v>
      </c>
      <c r="C140" s="624" t="s">
        <v>302</v>
      </c>
      <c r="D140" s="624" t="s">
        <v>304</v>
      </c>
      <c r="E140" s="624" t="s">
        <v>303</v>
      </c>
      <c r="F140" s="624" t="s">
        <v>316</v>
      </c>
      <c r="G140" s="624">
        <v>7</v>
      </c>
    </row>
    <row r="141" spans="1:7" ht="12.75">
      <c r="A141" s="624" t="s">
        <v>252</v>
      </c>
      <c r="B141" s="624" t="s">
        <v>300</v>
      </c>
      <c r="C141" s="624" t="s">
        <v>302</v>
      </c>
      <c r="D141" s="626" t="s">
        <v>15</v>
      </c>
      <c r="E141" s="626" t="s">
        <v>15</v>
      </c>
      <c r="F141" s="624" t="s">
        <v>317</v>
      </c>
      <c r="G141" s="624">
        <v>1</v>
      </c>
    </row>
    <row r="142" spans="1:7" ht="12.75">
      <c r="A142" s="624" t="s">
        <v>253</v>
      </c>
      <c r="B142" s="624" t="s">
        <v>300</v>
      </c>
      <c r="C142" s="624" t="s">
        <v>301</v>
      </c>
      <c r="D142" s="626" t="s">
        <v>15</v>
      </c>
      <c r="E142" s="626" t="s">
        <v>15</v>
      </c>
      <c r="F142" s="624" t="s">
        <v>317</v>
      </c>
      <c r="G142" s="624">
        <v>1</v>
      </c>
    </row>
    <row r="143" spans="1:7" ht="12.75">
      <c r="A143" s="624" t="s">
        <v>254</v>
      </c>
      <c r="B143" s="624" t="s">
        <v>300</v>
      </c>
      <c r="C143" s="624" t="s">
        <v>301</v>
      </c>
      <c r="D143" s="624" t="s">
        <v>304</v>
      </c>
      <c r="E143" s="624" t="s">
        <v>302</v>
      </c>
      <c r="F143" s="624" t="s">
        <v>316</v>
      </c>
      <c r="G143" s="624">
        <v>7</v>
      </c>
    </row>
    <row r="144" spans="1:7" ht="12.75">
      <c r="A144" s="624" t="s">
        <v>255</v>
      </c>
      <c r="B144" s="624" t="s">
        <v>300</v>
      </c>
      <c r="C144" s="624" t="s">
        <v>303</v>
      </c>
      <c r="D144" s="626" t="s">
        <v>15</v>
      </c>
      <c r="E144" s="626" t="s">
        <v>15</v>
      </c>
      <c r="F144" s="624" t="s">
        <v>317</v>
      </c>
      <c r="G144" s="624">
        <v>1</v>
      </c>
    </row>
    <row r="145" spans="1:7" ht="12.75">
      <c r="A145" s="624" t="s">
        <v>256</v>
      </c>
      <c r="B145" s="624" t="s">
        <v>300</v>
      </c>
      <c r="C145" s="624" t="s">
        <v>301</v>
      </c>
      <c r="D145" s="624" t="s">
        <v>304</v>
      </c>
      <c r="E145" s="624" t="s">
        <v>301</v>
      </c>
      <c r="F145" s="624" t="s">
        <v>316</v>
      </c>
      <c r="G145" s="624">
        <v>7</v>
      </c>
    </row>
    <row r="146" spans="1:7" ht="12.75">
      <c r="A146" s="624" t="s">
        <v>257</v>
      </c>
      <c r="B146" s="624" t="s">
        <v>533</v>
      </c>
      <c r="C146" s="624" t="s">
        <v>302</v>
      </c>
      <c r="D146" s="626" t="s">
        <v>15</v>
      </c>
      <c r="E146" s="626" t="s">
        <v>15</v>
      </c>
      <c r="F146" s="624" t="s">
        <v>316</v>
      </c>
      <c r="G146" s="624">
        <v>2</v>
      </c>
    </row>
    <row r="147" spans="1:7" ht="12.75">
      <c r="A147" s="624" t="s">
        <v>258</v>
      </c>
      <c r="B147" s="624" t="s">
        <v>304</v>
      </c>
      <c r="C147" s="624" t="s">
        <v>305</v>
      </c>
      <c r="D147" s="626" t="s">
        <v>15</v>
      </c>
      <c r="E147" s="626" t="s">
        <v>15</v>
      </c>
      <c r="F147" s="624" t="s">
        <v>316</v>
      </c>
      <c r="G147" s="624">
        <v>4</v>
      </c>
    </row>
    <row r="148" spans="1:7" ht="12.75">
      <c r="A148" s="624" t="s">
        <v>318</v>
      </c>
      <c r="B148" s="624" t="s">
        <v>300</v>
      </c>
      <c r="C148" s="624" t="s">
        <v>302</v>
      </c>
      <c r="D148" s="626" t="s">
        <v>15</v>
      </c>
      <c r="E148" s="626" t="s">
        <v>15</v>
      </c>
      <c r="F148" s="624" t="s">
        <v>316</v>
      </c>
      <c r="G148" s="624">
        <v>1</v>
      </c>
    </row>
    <row r="149" spans="1:7" ht="12.75">
      <c r="A149" s="624" t="s">
        <v>259</v>
      </c>
      <c r="B149" s="624" t="s">
        <v>300</v>
      </c>
      <c r="C149" s="624" t="s">
        <v>305</v>
      </c>
      <c r="D149" s="626" t="s">
        <v>15</v>
      </c>
      <c r="E149" s="626" t="s">
        <v>15</v>
      </c>
      <c r="F149" s="624" t="s">
        <v>316</v>
      </c>
      <c r="G149" s="624">
        <v>1</v>
      </c>
    </row>
    <row r="150" spans="1:7" ht="12.75">
      <c r="A150" s="624" t="s">
        <v>260</v>
      </c>
      <c r="B150" s="624" t="s">
        <v>300</v>
      </c>
      <c r="C150" s="624" t="s">
        <v>305</v>
      </c>
      <c r="D150" s="626" t="s">
        <v>15</v>
      </c>
      <c r="E150" s="626" t="s">
        <v>15</v>
      </c>
      <c r="F150" s="624" t="s">
        <v>316</v>
      </c>
      <c r="G150" s="624">
        <v>1</v>
      </c>
    </row>
    <row r="151" spans="1:7" ht="12.75">
      <c r="A151" s="624" t="s">
        <v>261</v>
      </c>
      <c r="B151" s="624" t="s">
        <v>300</v>
      </c>
      <c r="C151" s="624" t="s">
        <v>301</v>
      </c>
      <c r="D151" s="626" t="s">
        <v>15</v>
      </c>
      <c r="E151" s="626" t="s">
        <v>15</v>
      </c>
      <c r="F151" s="624" t="s">
        <v>317</v>
      </c>
      <c r="G151" s="624">
        <v>1</v>
      </c>
    </row>
    <row r="152" spans="1:7" ht="12.75">
      <c r="A152" s="624" t="s">
        <v>262</v>
      </c>
      <c r="B152" s="624" t="s">
        <v>300</v>
      </c>
      <c r="C152" s="624" t="s">
        <v>301</v>
      </c>
      <c r="D152" s="624" t="s">
        <v>304</v>
      </c>
      <c r="E152" s="624" t="s">
        <v>303</v>
      </c>
      <c r="F152" s="624" t="s">
        <v>316</v>
      </c>
      <c r="G152" s="624">
        <v>7</v>
      </c>
    </row>
    <row r="153" spans="1:7" ht="12.75">
      <c r="A153" s="624" t="s">
        <v>263</v>
      </c>
      <c r="B153" s="624" t="s">
        <v>300</v>
      </c>
      <c r="C153" s="624" t="s">
        <v>303</v>
      </c>
      <c r="D153" s="626" t="s">
        <v>15</v>
      </c>
      <c r="E153" s="626" t="s">
        <v>15</v>
      </c>
      <c r="F153" s="624" t="s">
        <v>316</v>
      </c>
      <c r="G153" s="624">
        <v>1</v>
      </c>
    </row>
    <row r="154" spans="1:7" ht="12.75">
      <c r="A154" s="624" t="s">
        <v>264</v>
      </c>
      <c r="B154" s="624" t="s">
        <v>533</v>
      </c>
      <c r="C154" s="624" t="s">
        <v>302</v>
      </c>
      <c r="D154" s="626" t="s">
        <v>15</v>
      </c>
      <c r="E154" s="626" t="s">
        <v>15</v>
      </c>
      <c r="F154" s="624" t="s">
        <v>316</v>
      </c>
      <c r="G154" s="624">
        <v>2</v>
      </c>
    </row>
    <row r="155" spans="1:7" ht="12.75">
      <c r="A155" s="624" t="s">
        <v>265</v>
      </c>
      <c r="B155" s="624" t="s">
        <v>300</v>
      </c>
      <c r="C155" s="624" t="s">
        <v>301</v>
      </c>
      <c r="D155" s="626" t="s">
        <v>15</v>
      </c>
      <c r="E155" s="626" t="s">
        <v>15</v>
      </c>
      <c r="F155" s="624" t="s">
        <v>316</v>
      </c>
      <c r="G155" s="624">
        <v>1</v>
      </c>
    </row>
    <row r="156" spans="1:7" ht="12.75">
      <c r="A156" s="624" t="s">
        <v>266</v>
      </c>
      <c r="B156" s="624" t="s">
        <v>304</v>
      </c>
      <c r="C156" s="624" t="s">
        <v>305</v>
      </c>
      <c r="D156" s="626" t="s">
        <v>15</v>
      </c>
      <c r="E156" s="626" t="s">
        <v>15</v>
      </c>
      <c r="F156" s="624" t="s">
        <v>317</v>
      </c>
      <c r="G156" s="624">
        <v>4</v>
      </c>
    </row>
    <row r="157" spans="1:7" ht="12.75">
      <c r="A157" s="624" t="s">
        <v>335</v>
      </c>
      <c r="B157" s="624" t="s">
        <v>304</v>
      </c>
      <c r="C157" s="624" t="s">
        <v>303</v>
      </c>
      <c r="D157" s="626" t="s">
        <v>15</v>
      </c>
      <c r="E157" s="626" t="s">
        <v>15</v>
      </c>
      <c r="F157" s="624" t="s">
        <v>316</v>
      </c>
      <c r="G157" s="624">
        <v>4</v>
      </c>
    </row>
    <row r="158" spans="1:7" ht="12.75">
      <c r="A158" s="624" t="s">
        <v>327</v>
      </c>
      <c r="B158" s="624" t="s">
        <v>300</v>
      </c>
      <c r="C158" s="624" t="s">
        <v>303</v>
      </c>
      <c r="D158" s="626" t="s">
        <v>15</v>
      </c>
      <c r="E158" s="626" t="s">
        <v>15</v>
      </c>
      <c r="F158" s="624" t="s">
        <v>316</v>
      </c>
      <c r="G158" s="624">
        <v>1</v>
      </c>
    </row>
    <row r="159" spans="1:7" ht="12.75">
      <c r="A159" s="624" t="s">
        <v>319</v>
      </c>
      <c r="B159" s="624" t="s">
        <v>300</v>
      </c>
      <c r="C159" s="624" t="s">
        <v>302</v>
      </c>
      <c r="D159" s="626" t="s">
        <v>15</v>
      </c>
      <c r="E159" s="626" t="s">
        <v>15</v>
      </c>
      <c r="F159" s="624" t="s">
        <v>316</v>
      </c>
      <c r="G159" s="624">
        <v>1</v>
      </c>
    </row>
    <row r="160" spans="1:7" ht="12.75">
      <c r="A160" s="624" t="s">
        <v>267</v>
      </c>
      <c r="B160" s="624" t="s">
        <v>300</v>
      </c>
      <c r="C160" s="624" t="s">
        <v>305</v>
      </c>
      <c r="D160" s="626" t="s">
        <v>15</v>
      </c>
      <c r="E160" s="626" t="s">
        <v>15</v>
      </c>
      <c r="F160" s="624" t="s">
        <v>320</v>
      </c>
      <c r="G160" s="624">
        <v>1</v>
      </c>
    </row>
    <row r="161" spans="1:7" ht="12.75">
      <c r="A161" s="624" t="s">
        <v>337</v>
      </c>
      <c r="B161" s="624" t="s">
        <v>304</v>
      </c>
      <c r="C161" s="624" t="s">
        <v>305</v>
      </c>
      <c r="D161" s="626" t="s">
        <v>15</v>
      </c>
      <c r="E161" s="626" t="s">
        <v>15</v>
      </c>
      <c r="F161" s="624" t="s">
        <v>320</v>
      </c>
      <c r="G161" s="624">
        <v>4</v>
      </c>
    </row>
    <row r="162" spans="1:7" ht="12.75">
      <c r="A162" s="624" t="s">
        <v>336</v>
      </c>
      <c r="B162" s="624" t="s">
        <v>304</v>
      </c>
      <c r="C162" s="624" t="s">
        <v>303</v>
      </c>
      <c r="D162" s="626" t="s">
        <v>15</v>
      </c>
      <c r="E162" s="626" t="s">
        <v>15</v>
      </c>
      <c r="F162" s="624" t="s">
        <v>320</v>
      </c>
      <c r="G162" s="624">
        <v>4</v>
      </c>
    </row>
    <row r="163" spans="1:7" ht="12.75">
      <c r="A163" s="624" t="s">
        <v>268</v>
      </c>
      <c r="B163" s="624" t="s">
        <v>300</v>
      </c>
      <c r="C163" s="624" t="s">
        <v>303</v>
      </c>
      <c r="D163" s="626" t="s">
        <v>15</v>
      </c>
      <c r="E163" s="626" t="s">
        <v>15</v>
      </c>
      <c r="F163" s="627" t="s">
        <v>320</v>
      </c>
      <c r="G163" s="624">
        <v>1</v>
      </c>
    </row>
    <row r="164" spans="1:7" ht="12.75">
      <c r="A164" s="624" t="s">
        <v>269</v>
      </c>
      <c r="B164" s="624" t="s">
        <v>300</v>
      </c>
      <c r="C164" s="624" t="s">
        <v>301</v>
      </c>
      <c r="D164" s="626" t="s">
        <v>15</v>
      </c>
      <c r="E164" s="626" t="s">
        <v>15</v>
      </c>
      <c r="F164" s="624" t="s">
        <v>320</v>
      </c>
      <c r="G164" s="624">
        <v>1</v>
      </c>
    </row>
    <row r="165" spans="1:7" ht="12.75">
      <c r="A165" s="624" t="s">
        <v>270</v>
      </c>
      <c r="B165" s="624" t="s">
        <v>304</v>
      </c>
      <c r="C165" s="624" t="s">
        <v>305</v>
      </c>
      <c r="D165" s="626" t="s">
        <v>15</v>
      </c>
      <c r="E165" s="626" t="s">
        <v>15</v>
      </c>
      <c r="F165" s="624" t="s">
        <v>320</v>
      </c>
      <c r="G165" s="624">
        <v>4</v>
      </c>
    </row>
    <row r="166" spans="1:7" ht="12.75">
      <c r="A166" s="624" t="s">
        <v>271</v>
      </c>
      <c r="B166" s="624" t="s">
        <v>300</v>
      </c>
      <c r="C166" s="624" t="s">
        <v>305</v>
      </c>
      <c r="D166" s="626" t="s">
        <v>15</v>
      </c>
      <c r="E166" s="626" t="s">
        <v>15</v>
      </c>
      <c r="F166" s="627" t="s">
        <v>320</v>
      </c>
      <c r="G166" s="624">
        <v>1</v>
      </c>
    </row>
    <row r="167" spans="1:7" ht="12.75">
      <c r="A167" s="624" t="s">
        <v>272</v>
      </c>
      <c r="B167" s="624" t="s">
        <v>304</v>
      </c>
      <c r="C167" s="624" t="s">
        <v>305</v>
      </c>
      <c r="D167" s="626" t="s">
        <v>15</v>
      </c>
      <c r="E167" s="626" t="s">
        <v>15</v>
      </c>
      <c r="F167" s="624" t="s">
        <v>320</v>
      </c>
      <c r="G167" s="624">
        <v>4</v>
      </c>
    </row>
    <row r="168" spans="1:7" ht="12.75">
      <c r="A168" s="624" t="s">
        <v>273</v>
      </c>
      <c r="B168" s="624" t="s">
        <v>300</v>
      </c>
      <c r="C168" s="624" t="s">
        <v>301</v>
      </c>
      <c r="D168" s="626" t="s">
        <v>15</v>
      </c>
      <c r="E168" s="626" t="s">
        <v>15</v>
      </c>
      <c r="F168" s="624" t="s">
        <v>320</v>
      </c>
      <c r="G168" s="624">
        <v>1</v>
      </c>
    </row>
    <row r="169" spans="1:7" ht="12.75">
      <c r="A169" s="624" t="s">
        <v>274</v>
      </c>
      <c r="B169" s="624" t="s">
        <v>300</v>
      </c>
      <c r="C169" s="624" t="s">
        <v>303</v>
      </c>
      <c r="D169" s="624" t="s">
        <v>304</v>
      </c>
      <c r="E169" s="624" t="s">
        <v>303</v>
      </c>
      <c r="F169" s="624" t="s">
        <v>320</v>
      </c>
      <c r="G169" s="624">
        <v>1</v>
      </c>
    </row>
    <row r="170" spans="1:7" ht="12.75">
      <c r="A170" s="624" t="s">
        <v>275</v>
      </c>
      <c r="B170" s="624" t="s">
        <v>533</v>
      </c>
      <c r="C170" s="624" t="s">
        <v>302</v>
      </c>
      <c r="D170" s="626" t="s">
        <v>15</v>
      </c>
      <c r="E170" s="626" t="s">
        <v>15</v>
      </c>
      <c r="F170" s="624" t="s">
        <v>320</v>
      </c>
      <c r="G170" s="624">
        <v>3</v>
      </c>
    </row>
    <row r="171" spans="1:7" ht="12.75">
      <c r="A171" s="624" t="s">
        <v>276</v>
      </c>
      <c r="B171" s="624" t="s">
        <v>533</v>
      </c>
      <c r="C171" s="624" t="s">
        <v>302</v>
      </c>
      <c r="D171" s="626" t="s">
        <v>15</v>
      </c>
      <c r="E171" s="626" t="s">
        <v>15</v>
      </c>
      <c r="F171" s="624" t="s">
        <v>317</v>
      </c>
      <c r="G171" s="624">
        <v>3</v>
      </c>
    </row>
    <row r="172" spans="1:7" ht="12.75">
      <c r="A172" s="624" t="s">
        <v>277</v>
      </c>
      <c r="B172" s="624" t="s">
        <v>300</v>
      </c>
      <c r="C172" s="624" t="s">
        <v>303</v>
      </c>
      <c r="D172" s="624" t="s">
        <v>304</v>
      </c>
      <c r="E172" s="624" t="s">
        <v>303</v>
      </c>
      <c r="F172" s="624" t="s">
        <v>328</v>
      </c>
      <c r="G172" s="624">
        <v>7</v>
      </c>
    </row>
    <row r="173" spans="1:7" ht="12.75">
      <c r="A173" s="624" t="s">
        <v>278</v>
      </c>
      <c r="B173" s="624" t="s">
        <v>300</v>
      </c>
      <c r="C173" s="624" t="s">
        <v>305</v>
      </c>
      <c r="D173" s="624" t="s">
        <v>304</v>
      </c>
      <c r="E173" s="624" t="s">
        <v>305</v>
      </c>
      <c r="F173" s="624" t="s">
        <v>320</v>
      </c>
      <c r="G173" s="624">
        <v>7</v>
      </c>
    </row>
    <row r="174" spans="1:7" ht="12.75">
      <c r="A174" s="624" t="s">
        <v>279</v>
      </c>
      <c r="B174" s="624" t="s">
        <v>300</v>
      </c>
      <c r="C174" s="624" t="s">
        <v>301</v>
      </c>
      <c r="D174" s="624" t="s">
        <v>304</v>
      </c>
      <c r="E174" s="624" t="s">
        <v>302</v>
      </c>
      <c r="F174" s="624" t="s">
        <v>320</v>
      </c>
      <c r="G174" s="624">
        <v>7</v>
      </c>
    </row>
    <row r="175" spans="1:7" ht="12.75">
      <c r="A175" s="624" t="s">
        <v>280</v>
      </c>
      <c r="B175" s="624" t="s">
        <v>533</v>
      </c>
      <c r="C175" s="624" t="s">
        <v>302</v>
      </c>
      <c r="D175" s="626" t="s">
        <v>15</v>
      </c>
      <c r="E175" s="626" t="s">
        <v>15</v>
      </c>
      <c r="F175" s="624" t="s">
        <v>320</v>
      </c>
      <c r="G175" s="624">
        <v>3</v>
      </c>
    </row>
    <row r="176" spans="1:7" ht="12.75">
      <c r="A176" s="624" t="s">
        <v>281</v>
      </c>
      <c r="B176" s="624" t="s">
        <v>533</v>
      </c>
      <c r="C176" s="624" t="s">
        <v>302</v>
      </c>
      <c r="D176" s="626" t="s">
        <v>15</v>
      </c>
      <c r="E176" s="626" t="s">
        <v>15</v>
      </c>
      <c r="F176" s="624" t="s">
        <v>317</v>
      </c>
      <c r="G176" s="624">
        <v>3</v>
      </c>
    </row>
    <row r="177" spans="1:7" ht="12.75">
      <c r="A177" s="624" t="s">
        <v>282</v>
      </c>
      <c r="B177" s="624" t="s">
        <v>300</v>
      </c>
      <c r="C177" s="624" t="s">
        <v>301</v>
      </c>
      <c r="D177" s="626" t="s">
        <v>15</v>
      </c>
      <c r="E177" s="626" t="s">
        <v>15</v>
      </c>
      <c r="F177" s="624" t="s">
        <v>316</v>
      </c>
      <c r="G177" s="624">
        <v>1</v>
      </c>
    </row>
    <row r="178" spans="1:7" ht="12.75">
      <c r="A178" s="624" t="s">
        <v>283</v>
      </c>
      <c r="B178" s="624" t="s">
        <v>300</v>
      </c>
      <c r="C178" s="624" t="s">
        <v>303</v>
      </c>
      <c r="D178" s="626" t="s">
        <v>15</v>
      </c>
      <c r="E178" s="626" t="s">
        <v>15</v>
      </c>
      <c r="F178" s="624" t="s">
        <v>320</v>
      </c>
      <c r="G178" s="624">
        <v>1</v>
      </c>
    </row>
    <row r="179" spans="1:7" ht="12.75">
      <c r="A179" s="624" t="s">
        <v>284</v>
      </c>
      <c r="B179" s="624" t="s">
        <v>533</v>
      </c>
      <c r="C179" s="624" t="s">
        <v>302</v>
      </c>
      <c r="D179" s="626" t="s">
        <v>15</v>
      </c>
      <c r="E179" s="626" t="s">
        <v>15</v>
      </c>
      <c r="F179" s="624" t="s">
        <v>320</v>
      </c>
      <c r="G179" s="624">
        <v>3</v>
      </c>
    </row>
    <row r="180" spans="1:7" ht="12.75">
      <c r="A180" s="624" t="s">
        <v>285</v>
      </c>
      <c r="B180" s="624" t="s">
        <v>300</v>
      </c>
      <c r="C180" s="624" t="s">
        <v>305</v>
      </c>
      <c r="D180" s="626" t="s">
        <v>15</v>
      </c>
      <c r="E180" s="626" t="s">
        <v>15</v>
      </c>
      <c r="F180" s="624" t="s">
        <v>320</v>
      </c>
      <c r="G180" s="624">
        <v>1</v>
      </c>
    </row>
    <row r="181" spans="1:7" ht="12.75">
      <c r="A181" s="624" t="s">
        <v>286</v>
      </c>
      <c r="B181" s="624" t="s">
        <v>507</v>
      </c>
      <c r="C181" s="624" t="s">
        <v>302</v>
      </c>
      <c r="D181" s="626" t="s">
        <v>15</v>
      </c>
      <c r="E181" s="626" t="s">
        <v>15</v>
      </c>
      <c r="F181" s="624" t="s">
        <v>320</v>
      </c>
      <c r="G181" s="624">
        <v>3</v>
      </c>
    </row>
    <row r="182" spans="1:7" ht="12.75">
      <c r="A182" s="624" t="s">
        <v>287</v>
      </c>
      <c r="B182" s="624" t="s">
        <v>300</v>
      </c>
      <c r="C182" s="624" t="s">
        <v>305</v>
      </c>
      <c r="D182" s="624" t="s">
        <v>304</v>
      </c>
      <c r="E182" s="624" t="s">
        <v>305</v>
      </c>
      <c r="F182" s="624" t="s">
        <v>320</v>
      </c>
      <c r="G182" s="624">
        <v>7</v>
      </c>
    </row>
    <row r="183" spans="1:7" ht="12.75">
      <c r="A183" s="624" t="s">
        <v>288</v>
      </c>
      <c r="B183" s="624" t="s">
        <v>300</v>
      </c>
      <c r="C183" s="624" t="s">
        <v>303</v>
      </c>
      <c r="D183" s="624" t="s">
        <v>304</v>
      </c>
      <c r="E183" s="624" t="s">
        <v>305</v>
      </c>
      <c r="F183" s="624" t="s">
        <v>320</v>
      </c>
      <c r="G183" s="624">
        <v>7</v>
      </c>
    </row>
    <row r="184" spans="1:7" ht="12.75">
      <c r="A184" s="624" t="s">
        <v>289</v>
      </c>
      <c r="B184" s="624" t="s">
        <v>300</v>
      </c>
      <c r="C184" s="624" t="s">
        <v>301</v>
      </c>
      <c r="D184" s="624" t="s">
        <v>304</v>
      </c>
      <c r="E184" s="624" t="s">
        <v>303</v>
      </c>
      <c r="F184" s="624" t="s">
        <v>320</v>
      </c>
      <c r="G184" s="624">
        <v>7</v>
      </c>
    </row>
    <row r="185" spans="1:7" ht="12.75">
      <c r="A185" s="624" t="s">
        <v>290</v>
      </c>
      <c r="B185" s="624" t="s">
        <v>533</v>
      </c>
      <c r="C185" s="624" t="s">
        <v>302</v>
      </c>
      <c r="D185" s="626" t="s">
        <v>15</v>
      </c>
      <c r="E185" s="626" t="s">
        <v>15</v>
      </c>
      <c r="F185" s="624" t="s">
        <v>316</v>
      </c>
      <c r="G185" s="624">
        <v>2</v>
      </c>
    </row>
    <row r="186" spans="1:7" ht="12.75">
      <c r="A186" s="624" t="s">
        <v>291</v>
      </c>
      <c r="B186" s="624" t="s">
        <v>300</v>
      </c>
      <c r="C186" s="624" t="s">
        <v>302</v>
      </c>
      <c r="D186" s="626" t="s">
        <v>15</v>
      </c>
      <c r="E186" s="626" t="s">
        <v>15</v>
      </c>
      <c r="F186" s="624" t="s">
        <v>320</v>
      </c>
      <c r="G186" s="624">
        <v>1</v>
      </c>
    </row>
    <row r="187" spans="1:7" ht="12.75">
      <c r="A187" s="624" t="s">
        <v>292</v>
      </c>
      <c r="B187" s="624" t="s">
        <v>300</v>
      </c>
      <c r="C187" s="624" t="s">
        <v>302</v>
      </c>
      <c r="D187" s="626" t="s">
        <v>15</v>
      </c>
      <c r="E187" s="626" t="s">
        <v>15</v>
      </c>
      <c r="F187" s="624" t="s">
        <v>316</v>
      </c>
      <c r="G187" s="624">
        <v>1</v>
      </c>
    </row>
    <row r="188" spans="1:7" ht="12.75">
      <c r="A188" s="624" t="s">
        <v>293</v>
      </c>
      <c r="B188" s="624" t="s">
        <v>300</v>
      </c>
      <c r="C188" s="624" t="s">
        <v>301</v>
      </c>
      <c r="D188" s="626" t="s">
        <v>15</v>
      </c>
      <c r="E188" s="626" t="s">
        <v>15</v>
      </c>
      <c r="F188" s="624" t="s">
        <v>317</v>
      </c>
      <c r="G188" s="624">
        <v>1</v>
      </c>
    </row>
    <row r="189" spans="1:7" ht="12.75">
      <c r="A189" s="624" t="s">
        <v>294</v>
      </c>
      <c r="B189" s="624" t="s">
        <v>300</v>
      </c>
      <c r="C189" s="624" t="s">
        <v>302</v>
      </c>
      <c r="D189" s="626" t="s">
        <v>15</v>
      </c>
      <c r="E189" s="626" t="s">
        <v>15</v>
      </c>
      <c r="F189" s="624" t="s">
        <v>320</v>
      </c>
      <c r="G189" s="624">
        <v>1</v>
      </c>
    </row>
    <row r="190" spans="1:7" ht="12.75">
      <c r="A190" s="624" t="s">
        <v>295</v>
      </c>
      <c r="B190" s="624" t="s">
        <v>300</v>
      </c>
      <c r="C190" s="624" t="s">
        <v>303</v>
      </c>
      <c r="D190" s="626" t="s">
        <v>15</v>
      </c>
      <c r="E190" s="626" t="s">
        <v>15</v>
      </c>
      <c r="F190" s="624" t="s">
        <v>320</v>
      </c>
      <c r="G190" s="624">
        <v>1</v>
      </c>
    </row>
    <row r="191" spans="1:7" ht="12.75">
      <c r="A191" s="624" t="s">
        <v>296</v>
      </c>
      <c r="B191" s="624" t="s">
        <v>300</v>
      </c>
      <c r="C191" s="624" t="s">
        <v>301</v>
      </c>
      <c r="D191" s="626" t="s">
        <v>15</v>
      </c>
      <c r="E191" s="626" t="s">
        <v>15</v>
      </c>
      <c r="F191" s="624" t="s">
        <v>320</v>
      </c>
      <c r="G191" s="624">
        <v>1</v>
      </c>
    </row>
    <row r="192" spans="1:7" ht="12.75">
      <c r="A192" s="624" t="s">
        <v>297</v>
      </c>
      <c r="B192" s="624" t="s">
        <v>300</v>
      </c>
      <c r="C192" s="624" t="s">
        <v>302</v>
      </c>
      <c r="D192" s="626" t="s">
        <v>15</v>
      </c>
      <c r="E192" s="626" t="s">
        <v>15</v>
      </c>
      <c r="F192" s="624" t="s">
        <v>320</v>
      </c>
      <c r="G192" s="624">
        <v>1</v>
      </c>
    </row>
    <row r="193" spans="1:7" ht="12.75">
      <c r="A193" s="624" t="s">
        <v>298</v>
      </c>
      <c r="B193" s="624" t="s">
        <v>300</v>
      </c>
      <c r="C193" s="624" t="s">
        <v>302</v>
      </c>
      <c r="D193" s="626" t="s">
        <v>15</v>
      </c>
      <c r="E193" s="626" t="s">
        <v>15</v>
      </c>
      <c r="F193" s="624" t="s">
        <v>320</v>
      </c>
      <c r="G193" s="624">
        <v>1</v>
      </c>
    </row>
    <row r="194" spans="1:7" ht="12.75">
      <c r="A194" s="624" t="s">
        <v>299</v>
      </c>
      <c r="B194" s="624" t="s">
        <v>533</v>
      </c>
      <c r="C194" s="624" t="s">
        <v>302</v>
      </c>
      <c r="D194" s="626" t="s">
        <v>15</v>
      </c>
      <c r="E194" s="626" t="s">
        <v>15</v>
      </c>
      <c r="F194" s="624" t="s">
        <v>320</v>
      </c>
      <c r="G194" s="624">
        <v>3</v>
      </c>
    </row>
    <row r="195" spans="1:7" ht="12.75">
      <c r="A195" s="624" t="s">
        <v>333</v>
      </c>
      <c r="B195" s="624" t="s">
        <v>533</v>
      </c>
      <c r="C195" s="624" t="s">
        <v>302</v>
      </c>
      <c r="D195" s="626" t="s">
        <v>15</v>
      </c>
      <c r="E195" s="626" t="s">
        <v>15</v>
      </c>
      <c r="F195" s="624" t="s">
        <v>320</v>
      </c>
      <c r="G195" s="624">
        <v>3</v>
      </c>
    </row>
    <row r="196" spans="1:7" ht="12.75">
      <c r="A196" s="624" t="s">
        <v>324</v>
      </c>
      <c r="B196" s="624" t="s">
        <v>300</v>
      </c>
      <c r="C196" s="624" t="s">
        <v>301</v>
      </c>
      <c r="D196" s="626" t="s">
        <v>15</v>
      </c>
      <c r="E196" s="626" t="s">
        <v>15</v>
      </c>
      <c r="F196" s="624" t="s">
        <v>320</v>
      </c>
      <c r="G196" s="624">
        <v>1</v>
      </c>
    </row>
    <row r="197" spans="1:7" ht="12.75">
      <c r="A197" s="624" t="s">
        <v>330</v>
      </c>
      <c r="B197" s="624" t="s">
        <v>300</v>
      </c>
      <c r="C197" s="624" t="s">
        <v>305</v>
      </c>
      <c r="D197" s="626" t="s">
        <v>15</v>
      </c>
      <c r="E197" s="626" t="s">
        <v>15</v>
      </c>
      <c r="F197" s="624" t="s">
        <v>320</v>
      </c>
      <c r="G197" s="624">
        <v>1</v>
      </c>
    </row>
    <row r="198" spans="1:7" ht="12.75">
      <c r="A198" s="624" t="s">
        <v>325</v>
      </c>
      <c r="B198" s="624" t="s">
        <v>300</v>
      </c>
      <c r="C198" s="624" t="s">
        <v>301</v>
      </c>
      <c r="D198" s="626" t="s">
        <v>15</v>
      </c>
      <c r="E198" s="626" t="s">
        <v>15</v>
      </c>
      <c r="F198" s="624" t="s">
        <v>320</v>
      </c>
      <c r="G198" s="624">
        <v>1</v>
      </c>
    </row>
    <row r="199" spans="1:7" ht="12.75">
      <c r="A199" s="624" t="s">
        <v>334</v>
      </c>
      <c r="B199" s="624" t="s">
        <v>533</v>
      </c>
      <c r="C199" s="624" t="s">
        <v>302</v>
      </c>
      <c r="D199" s="626" t="s">
        <v>15</v>
      </c>
      <c r="E199" s="626" t="s">
        <v>15</v>
      </c>
      <c r="F199" s="624" t="s">
        <v>320</v>
      </c>
      <c r="G199" s="624">
        <v>3</v>
      </c>
    </row>
    <row r="200" spans="1:7" ht="12.75">
      <c r="A200" s="624" t="s">
        <v>321</v>
      </c>
      <c r="B200" s="624" t="s">
        <v>300</v>
      </c>
      <c r="C200" s="624" t="s">
        <v>302</v>
      </c>
      <c r="D200" s="626" t="s">
        <v>15</v>
      </c>
      <c r="E200" s="626" t="s">
        <v>15</v>
      </c>
      <c r="F200" s="624"/>
      <c r="G200" s="624">
        <v>1</v>
      </c>
    </row>
    <row r="201" spans="1:7" ht="12.75">
      <c r="A201" s="624" t="s">
        <v>322</v>
      </c>
      <c r="B201" s="624" t="s">
        <v>300</v>
      </c>
      <c r="C201" s="624" t="s">
        <v>302</v>
      </c>
      <c r="D201" s="624" t="s">
        <v>304</v>
      </c>
      <c r="E201" s="624" t="s">
        <v>303</v>
      </c>
      <c r="F201" s="624" t="s">
        <v>320</v>
      </c>
      <c r="G201" s="624">
        <v>7</v>
      </c>
    </row>
    <row r="202" spans="1:7" ht="12.75">
      <c r="A202" s="624" t="s">
        <v>323</v>
      </c>
      <c r="B202" s="624" t="s">
        <v>300</v>
      </c>
      <c r="C202" s="624" t="s">
        <v>302</v>
      </c>
      <c r="D202" s="626" t="s">
        <v>15</v>
      </c>
      <c r="E202" s="626" t="s">
        <v>15</v>
      </c>
      <c r="F202" s="624" t="s">
        <v>320</v>
      </c>
      <c r="G202" s="624">
        <v>1</v>
      </c>
    </row>
  </sheetData>
  <sheetProtection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Parker</dc:creator>
  <cp:keywords/>
  <dc:description/>
  <cp:lastModifiedBy>Judy Etherington</cp:lastModifiedBy>
  <cp:lastPrinted>2017-12-20T19:17:13Z</cp:lastPrinted>
  <dcterms:created xsi:type="dcterms:W3CDTF">2005-07-05T14:42:52Z</dcterms:created>
  <dcterms:modified xsi:type="dcterms:W3CDTF">2018-01-19T02:14:24Z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TC012304921033</vt:lpwstr>
  </property>
</Properties>
</file>